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150" windowWidth="193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<sst xmlns="http://schemas.openxmlformats.org/spreadsheetml/2006/main" count="195" uniqueCount="129">
  <si>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>1. Ladebeginn ausrechnen:</t>
  </si>
  <si>
    <t>Variablen einsetzen:</t>
  </si>
  <si>
    <t>Resultate:</t>
  </si>
  <si>
    <t>Einheit:</t>
  </si>
  <si>
    <t>Schnellaufzahl</t>
  </si>
  <si>
    <t>1. TSR (n)</t>
  </si>
  <si>
    <t>Umdrehungen/Minute</t>
  </si>
  <si>
    <t>RPM ( U / min)</t>
  </si>
  <si>
    <t>Windgeschw. (NUR für Ladebeginn)</t>
  </si>
  <si>
    <t>2. V (m/s)</t>
  </si>
  <si>
    <t>Durchmesser</t>
  </si>
  <si>
    <t>3. D (m)</t>
  </si>
  <si>
    <t>Umdrehungen/Sekunde</t>
  </si>
  <si>
    <t>RPS ( U / Sek)</t>
  </si>
  <si>
    <t>2. Geschwindigkeit der Spulen:</t>
  </si>
  <si>
    <t>Anzahl Spulen</t>
  </si>
  <si>
    <t>1. Spulen (n)</t>
  </si>
  <si>
    <t>Umfang in Loch-Mitte</t>
  </si>
  <si>
    <t>m</t>
  </si>
  <si>
    <t>Maße der Spule</t>
  </si>
  <si>
    <t>&gt; Radius bei Lochmitte</t>
  </si>
  <si>
    <t>mm</t>
  </si>
  <si>
    <t>Spulenlochlänge</t>
  </si>
  <si>
    <t>2. Länge(mm)</t>
  </si>
  <si>
    <t>Spulenlochbreite aussen</t>
  </si>
  <si>
    <t>3. Breite(mm)</t>
  </si>
  <si>
    <t>Geschw. In Mitte Spulenlöcher</t>
  </si>
  <si>
    <t>m/s</t>
  </si>
  <si>
    <t>Spulenlochbreite innen</t>
  </si>
  <si>
    <t>4. Breite(mm)</t>
  </si>
  <si>
    <t>Schenkelbreite (von oben gesehen)</t>
  </si>
  <si>
    <t>5. Breite(mm)</t>
  </si>
  <si>
    <t>Abstand zw. Spulen</t>
  </si>
  <si>
    <t>6. Abstand (mm)</t>
  </si>
  <si>
    <t>Abstand Spulenende zu Statorrand</t>
  </si>
  <si>
    <t xml:space="preserve">7. Abstand (mm) </t>
  </si>
  <si>
    <t>Statordurchmesser</t>
  </si>
  <si>
    <t>cm</t>
  </si>
  <si>
    <t>Magnetscheibendurchmesser</t>
  </si>
  <si>
    <t>(Nur Annäherungswerte)</t>
  </si>
  <si>
    <t>3. Magnetische Flussdichte:</t>
  </si>
  <si>
    <t>N52</t>
  </si>
  <si>
    <t>N50</t>
  </si>
  <si>
    <t>Dicke Magnet</t>
  </si>
  <si>
    <t>1. Dicke (mm)</t>
  </si>
  <si>
    <t>N48</t>
  </si>
  <si>
    <t>Luftspalt zwischen Magneten</t>
  </si>
  <si>
    <t>2. Abstand (mm)</t>
  </si>
  <si>
    <t>&gt;&gt; Max 2xMagnetdicke !</t>
  </si>
  <si>
    <t>N45</t>
  </si>
  <si>
    <t>Wertigkeit Magnet</t>
  </si>
  <si>
    <t>3. Grad ( Tesla)</t>
  </si>
  <si>
    <t>Magnetische Flussdichte:</t>
  </si>
  <si>
    <t>Tesla</t>
  </si>
  <si>
    <t>N42</t>
  </si>
  <si>
    <t>N40</t>
  </si>
  <si>
    <t>4. Anzahl der benötigten Wicklungen:</t>
  </si>
  <si>
    <t>Systemspannung (12V,24V,48V,240V,...)</t>
  </si>
  <si>
    <t>1. Spannung (Volt)</t>
  </si>
  <si>
    <t>Breite Magnet</t>
  </si>
  <si>
    <t>Länge Magnet</t>
  </si>
  <si>
    <t>4. Länge(mm)</t>
  </si>
  <si>
    <t>Anzahl Magnet-Pole</t>
  </si>
  <si>
    <t>5. Magnetpole (n)</t>
  </si>
  <si>
    <t>Anzahl Phasen</t>
  </si>
  <si>
    <t>6. Phasen (n)</t>
  </si>
  <si>
    <t>a) Sternschaltung (Y)</t>
  </si>
  <si>
    <t>Anzahl Wicklungen/Spule</t>
  </si>
  <si>
    <t>Wicklungen</t>
  </si>
  <si>
    <t>b) Dreieckschaltung (D)</t>
  </si>
  <si>
    <t>5. Spulenschenkeldicke (Höhe)</t>
  </si>
  <si>
    <t>Drahtdurchmesser</t>
  </si>
  <si>
    <t>1. D (mm)</t>
  </si>
  <si>
    <t>Packdichte</t>
  </si>
  <si>
    <t>2. Dichte(Faktor)</t>
  </si>
  <si>
    <t>Drähte in Hand</t>
  </si>
  <si>
    <t>3. Anzahl (n)</t>
  </si>
  <si>
    <t>Schichtdicke Laminat über den Spulen</t>
  </si>
  <si>
    <t>4. Dicke (mm)</t>
  </si>
  <si>
    <t>(je Statorseite)</t>
  </si>
  <si>
    <t>Abstand zwischen Stator und Magneten</t>
  </si>
  <si>
    <t>5. Abstand (mm)</t>
  </si>
  <si>
    <t>Dicke(Höhe)</t>
  </si>
  <si>
    <t>wenn rot, dann zu dick !</t>
  </si>
  <si>
    <t>6. Drahtlänge:</t>
  </si>
  <si>
    <t>Drahtlänge/Spule</t>
  </si>
  <si>
    <t>Gesamtlänge aller Spulen</t>
  </si>
  <si>
    <t>Gesamtgewicht aller Spulen</t>
  </si>
  <si>
    <t>g</t>
  </si>
  <si>
    <t>7. Innenwiderstand</t>
  </si>
  <si>
    <t>Spezifischer Widerstand des Drahtes</t>
  </si>
  <si>
    <t>1. Widerstand (ohm)</t>
  </si>
  <si>
    <t>Gesamtinnenwiderstand</t>
  </si>
  <si>
    <t>Ohm</t>
  </si>
  <si>
    <t>8. Leistung / Wirkungsgrad:</t>
  </si>
  <si>
    <t>(gilt nur für den Fall von Batterieladung)</t>
  </si>
  <si>
    <t>Luftdichte</t>
  </si>
  <si>
    <t>Kg/m' 3</t>
  </si>
  <si>
    <t>Leistung Rotor</t>
  </si>
  <si>
    <t>Watt</t>
  </si>
  <si>
    <t>Rotorwirkungsgrad</t>
  </si>
  <si>
    <t>%</t>
  </si>
  <si>
    <t>Ladestrom vor Gleichrichter</t>
  </si>
  <si>
    <t>A</t>
  </si>
  <si>
    <t>Spannungsabfall Gleichrichter</t>
  </si>
  <si>
    <t>V</t>
  </si>
  <si>
    <t>Leistung Generator</t>
  </si>
  <si>
    <t>Windgeschwindigkeit (für Leistungsber.)</t>
  </si>
  <si>
    <t>Wirkungsgrad Generator</t>
  </si>
  <si>
    <t>Verlustleistung Generator</t>
  </si>
  <si>
    <t>Verluste durch Gleichrichter</t>
  </si>
  <si>
    <t>Ladeleistung an Batterie</t>
  </si>
  <si>
    <t>Ladestrom nach Gleichrichter</t>
  </si>
  <si>
    <t>Wirk-grad Gen +Gleichrichter</t>
  </si>
  <si>
    <t>Gesamtwirkungsgrad Anlage</t>
  </si>
  <si>
    <t>Dreieckschaltung</t>
  </si>
  <si>
    <t>Strom</t>
  </si>
  <si>
    <t>Summe (Pe+Pv)</t>
  </si>
  <si>
    <t>P(elektrisch)</t>
  </si>
  <si>
    <t>P(Verlust)</t>
  </si>
  <si>
    <t>V(Wind)</t>
  </si>
  <si>
    <t>P(mechanisch)</t>
  </si>
  <si>
    <t>P(elektisch)</t>
  </si>
  <si>
    <t>Verlust Gleichr.</t>
  </si>
  <si>
    <t>P(Batterie)</t>
  </si>
  <si>
    <t>Wirkungsgrad</t>
  </si>
  <si>
    <t>Hilfen:</t>
  </si>
  <si>
    <t>Generator</t>
  </si>
  <si>
    <t>Scheibengenerator Berechnung V1.5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</si>
</sst>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4.25"/>
      <color indexed="8"/>
      <name val="Arial"/>
      <family val="0"/>
    </font>
    <font>
      <b/>
      <sz val="14.25"/>
      <color indexed="8"/>
      <name val="Arial"/>
      <family val="0"/>
    </font>
    <font>
      <b/>
      <sz val="17.25"/>
      <color indexed="8"/>
      <name val="Arial"/>
      <family val="0"/>
    </font>
    <font>
      <sz val="13.1"/>
      <color indexed="8"/>
      <name val="Arial"/>
      <family val="0"/>
    </font>
    <font>
      <b/>
      <sz val="1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3" xfId="0" applyFill="1" applyBorder="1" applyAlignment="1">
      <alignment/>
    </xf>
    <xf numFmtId="0" fontId="1" fillId="36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0" xfId="0" applyFill="1" applyAlignment="1">
      <alignment/>
    </xf>
    <xf numFmtId="0" fontId="0" fillId="35" borderId="18" xfId="0" applyFill="1" applyBorder="1" applyAlignment="1">
      <alignment/>
    </xf>
    <xf numFmtId="0" fontId="0" fillId="35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0" fillId="35" borderId="0" xfId="0" applyFont="1" applyFill="1" applyAlignment="1">
      <alignment horizontal="right"/>
    </xf>
    <xf numFmtId="164" fontId="0" fillId="36" borderId="21" xfId="0" applyNumberFormat="1" applyFill="1" applyBorder="1" applyAlignment="1">
      <alignment/>
    </xf>
    <xf numFmtId="0" fontId="1" fillId="34" borderId="22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2" fontId="0" fillId="36" borderId="21" xfId="0" applyNumberForma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3" fillId="33" borderId="16" xfId="0" applyFont="1" applyFill="1" applyBorder="1" applyAlignment="1">
      <alignment/>
    </xf>
    <xf numFmtId="0" fontId="4" fillId="37" borderId="0" xfId="0" applyFont="1" applyFill="1" applyAlignment="1">
      <alignment/>
    </xf>
    <xf numFmtId="0" fontId="4" fillId="37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0" xfId="0" applyFill="1" applyAlignment="1">
      <alignment/>
    </xf>
    <xf numFmtId="0" fontId="0" fillId="37" borderId="18" xfId="0" applyFill="1" applyBorder="1" applyAlignment="1">
      <alignment/>
    </xf>
    <xf numFmtId="0" fontId="0" fillId="37" borderId="19" xfId="0" applyFont="1" applyFill="1" applyBorder="1" applyAlignment="1">
      <alignment/>
    </xf>
    <xf numFmtId="0" fontId="0" fillId="37" borderId="28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0" fillId="37" borderId="0" xfId="0" applyFont="1" applyFill="1" applyAlignment="1">
      <alignment horizontal="right"/>
    </xf>
    <xf numFmtId="0" fontId="0" fillId="36" borderId="20" xfId="0" applyFill="1" applyBorder="1" applyAlignment="1">
      <alignment/>
    </xf>
    <xf numFmtId="0" fontId="1" fillId="37" borderId="16" xfId="0" applyFont="1" applyFill="1" applyBorder="1" applyAlignment="1">
      <alignment/>
    </xf>
    <xf numFmtId="0" fontId="0" fillId="37" borderId="0" xfId="0" applyFill="1" applyBorder="1" applyAlignment="1">
      <alignment/>
    </xf>
    <xf numFmtId="2" fontId="0" fillId="36" borderId="24" xfId="0" applyNumberFormat="1" applyFill="1" applyBorder="1" applyAlignment="1">
      <alignment/>
    </xf>
    <xf numFmtId="0" fontId="0" fillId="37" borderId="29" xfId="0" applyFont="1" applyFill="1" applyBorder="1" applyAlignment="1">
      <alignment/>
    </xf>
    <xf numFmtId="0" fontId="1" fillId="38" borderId="21" xfId="0" applyFont="1" applyFill="1" applyBorder="1" applyAlignment="1">
      <alignment/>
    </xf>
    <xf numFmtId="2" fontId="0" fillId="37" borderId="0" xfId="0" applyNumberFormat="1" applyFill="1" applyAlignment="1">
      <alignment/>
    </xf>
    <xf numFmtId="0" fontId="0" fillId="37" borderId="30" xfId="0" applyFont="1" applyFill="1" applyBorder="1" applyAlignment="1">
      <alignment/>
    </xf>
    <xf numFmtId="2" fontId="0" fillId="36" borderId="20" xfId="0" applyNumberFormat="1" applyFill="1" applyBorder="1" applyAlignment="1">
      <alignment/>
    </xf>
    <xf numFmtId="0" fontId="0" fillId="37" borderId="31" xfId="0" applyFont="1" applyFill="1" applyBorder="1" applyAlignment="1">
      <alignment/>
    </xf>
    <xf numFmtId="0" fontId="0" fillId="0" borderId="0" xfId="0" applyBorder="1" applyAlignment="1">
      <alignment/>
    </xf>
    <xf numFmtId="0" fontId="0" fillId="37" borderId="0" xfId="0" applyFont="1" applyFill="1" applyBorder="1" applyAlignment="1">
      <alignment horizontal="right"/>
    </xf>
    <xf numFmtId="0" fontId="0" fillId="37" borderId="26" xfId="0" applyFill="1" applyBorder="1" applyAlignment="1">
      <alignment/>
    </xf>
    <xf numFmtId="0" fontId="0" fillId="37" borderId="26" xfId="0" applyFont="1" applyFill="1" applyBorder="1" applyAlignment="1">
      <alignment horizontal="right"/>
    </xf>
    <xf numFmtId="0" fontId="0" fillId="37" borderId="27" xfId="0" applyFill="1" applyBorder="1" applyAlignment="1">
      <alignment/>
    </xf>
    <xf numFmtId="0" fontId="0" fillId="39" borderId="32" xfId="0" applyFont="1" applyFill="1" applyBorder="1" applyAlignment="1">
      <alignment/>
    </xf>
    <xf numFmtId="0" fontId="0" fillId="39" borderId="33" xfId="0" applyFill="1" applyBorder="1" applyAlignment="1">
      <alignment/>
    </xf>
    <xf numFmtId="0" fontId="0" fillId="35" borderId="0" xfId="0" applyFill="1" applyBorder="1" applyAlignment="1">
      <alignment/>
    </xf>
    <xf numFmtId="0" fontId="0" fillId="39" borderId="34" xfId="0" applyFont="1" applyFill="1" applyBorder="1" applyAlignment="1">
      <alignment/>
    </xf>
    <xf numFmtId="0" fontId="0" fillId="39" borderId="35" xfId="0" applyFill="1" applyBorder="1" applyAlignment="1">
      <alignment/>
    </xf>
    <xf numFmtId="0" fontId="0" fillId="35" borderId="0" xfId="0" applyFont="1" applyFill="1" applyAlignment="1">
      <alignment/>
    </xf>
    <xf numFmtId="0" fontId="1" fillId="35" borderId="0" xfId="0" applyFont="1" applyFill="1" applyBorder="1" applyAlignment="1">
      <alignment horizontal="left"/>
    </xf>
    <xf numFmtId="0" fontId="0" fillId="38" borderId="0" xfId="0" applyFont="1" applyFill="1" applyBorder="1" applyAlignment="1">
      <alignment horizontal="right"/>
    </xf>
    <xf numFmtId="0" fontId="0" fillId="36" borderId="21" xfId="0" applyFill="1" applyBorder="1" applyAlignment="1">
      <alignment/>
    </xf>
    <xf numFmtId="0" fontId="0" fillId="35" borderId="36" xfId="0" applyFill="1" applyBorder="1" applyAlignment="1">
      <alignment/>
    </xf>
    <xf numFmtId="0" fontId="0" fillId="39" borderId="37" xfId="0" applyFont="1" applyFill="1" applyBorder="1" applyAlignment="1">
      <alignment/>
    </xf>
    <xf numFmtId="0" fontId="0" fillId="39" borderId="38" xfId="0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23" xfId="0" applyFont="1" applyFill="1" applyBorder="1" applyAlignment="1">
      <alignment/>
    </xf>
    <xf numFmtId="1" fontId="0" fillId="37" borderId="0" xfId="0" applyNumberFormat="1" applyFill="1" applyAlignment="1">
      <alignment/>
    </xf>
    <xf numFmtId="0" fontId="0" fillId="40" borderId="16" xfId="0" applyFont="1" applyFill="1" applyBorder="1" applyAlignment="1">
      <alignment/>
    </xf>
    <xf numFmtId="1" fontId="0" fillId="36" borderId="21" xfId="0" applyNumberForma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0" fillId="37" borderId="40" xfId="0" applyFill="1" applyBorder="1" applyAlignment="1">
      <alignment/>
    </xf>
    <xf numFmtId="0" fontId="0" fillId="37" borderId="25" xfId="0" applyFill="1" applyBorder="1" applyAlignment="1">
      <alignment/>
    </xf>
    <xf numFmtId="0" fontId="1" fillId="35" borderId="16" xfId="0" applyFont="1" applyFill="1" applyBorder="1" applyAlignment="1">
      <alignment/>
    </xf>
    <xf numFmtId="2" fontId="1" fillId="38" borderId="21" xfId="0" applyNumberFormat="1" applyFont="1" applyFill="1" applyBorder="1" applyAlignment="1">
      <alignment/>
    </xf>
    <xf numFmtId="0" fontId="6" fillId="35" borderId="18" xfId="0" applyFont="1" applyFill="1" applyBorder="1" applyAlignment="1">
      <alignment/>
    </xf>
    <xf numFmtId="0" fontId="1" fillId="35" borderId="30" xfId="0" applyFont="1" applyFill="1" applyBorder="1" applyAlignment="1">
      <alignment/>
    </xf>
    <xf numFmtId="2" fontId="0" fillId="36" borderId="22" xfId="0" applyNumberFormat="1" applyFill="1" applyBorder="1" applyAlignment="1">
      <alignment/>
    </xf>
    <xf numFmtId="2" fontId="0" fillId="37" borderId="0" xfId="0" applyNumberFormat="1" applyFill="1" applyBorder="1" applyAlignment="1">
      <alignment/>
    </xf>
    <xf numFmtId="0" fontId="0" fillId="35" borderId="41" xfId="0" applyFont="1" applyFill="1" applyBorder="1" applyAlignment="1">
      <alignment/>
    </xf>
    <xf numFmtId="0" fontId="1" fillId="34" borderId="42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40" borderId="17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2" fontId="1" fillId="34" borderId="20" xfId="0" applyNumberFormat="1" applyFont="1" applyFill="1" applyBorder="1" applyAlignment="1">
      <alignment horizontal="left"/>
    </xf>
    <xf numFmtId="0" fontId="0" fillId="37" borderId="0" xfId="0" applyFont="1" applyFill="1" applyBorder="1" applyAlignment="1">
      <alignment/>
    </xf>
    <xf numFmtId="164" fontId="0" fillId="36" borderId="20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left"/>
    </xf>
    <xf numFmtId="164" fontId="0" fillId="36" borderId="22" xfId="0" applyNumberFormat="1" applyFont="1" applyFill="1" applyBorder="1" applyAlignment="1">
      <alignment horizontal="right"/>
    </xf>
    <xf numFmtId="2" fontId="1" fillId="34" borderId="43" xfId="0" applyNumberFormat="1" applyFont="1" applyFill="1" applyBorder="1" applyAlignment="1">
      <alignment horizontal="left"/>
    </xf>
    <xf numFmtId="0" fontId="1" fillId="37" borderId="0" xfId="0" applyFont="1" applyFill="1" applyBorder="1" applyAlignment="1">
      <alignment/>
    </xf>
    <xf numFmtId="164" fontId="1" fillId="36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left"/>
    </xf>
    <xf numFmtId="10" fontId="0" fillId="0" borderId="0" xfId="0" applyNumberFormat="1" applyAlignment="1">
      <alignment/>
    </xf>
    <xf numFmtId="164" fontId="7" fillId="36" borderId="22" xfId="0" applyNumberFormat="1" applyFont="1" applyFill="1" applyBorder="1" applyAlignment="1">
      <alignment horizontal="right"/>
    </xf>
    <xf numFmtId="2" fontId="0" fillId="37" borderId="18" xfId="0" applyNumberFormat="1" applyFont="1" applyFill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2" fontId="0" fillId="37" borderId="18" xfId="0" applyNumberFormat="1" applyFill="1" applyBorder="1" applyAlignment="1">
      <alignment/>
    </xf>
    <xf numFmtId="0" fontId="0" fillId="37" borderId="44" xfId="0" applyFont="1" applyFill="1" applyBorder="1" applyAlignment="1">
      <alignment/>
    </xf>
    <xf numFmtId="0" fontId="0" fillId="0" borderId="46" xfId="0" applyBorder="1" applyAlignment="1">
      <alignment/>
    </xf>
    <xf numFmtId="10" fontId="0" fillId="0" borderId="0" xfId="0" applyNumberFormat="1" applyFill="1" applyAlignment="1">
      <alignment/>
    </xf>
    <xf numFmtId="0" fontId="0" fillId="37" borderId="47" xfId="0" applyFont="1" applyFill="1" applyBorder="1" applyAlignment="1">
      <alignment/>
    </xf>
    <xf numFmtId="164" fontId="0" fillId="36" borderId="24" xfId="0" applyNumberFormat="1" applyFont="1" applyFill="1" applyBorder="1" applyAlignment="1">
      <alignment horizontal="right"/>
    </xf>
    <xf numFmtId="2" fontId="0" fillId="37" borderId="0" xfId="0" applyNumberFormat="1" applyFont="1" applyFill="1" applyBorder="1" applyAlignment="1">
      <alignment horizontal="left"/>
    </xf>
    <xf numFmtId="0" fontId="0" fillId="37" borderId="17" xfId="0" applyFont="1" applyFill="1" applyBorder="1" applyAlignment="1">
      <alignment/>
    </xf>
    <xf numFmtId="0" fontId="0" fillId="37" borderId="26" xfId="0" applyFont="1" applyFill="1" applyBorder="1" applyAlignment="1">
      <alignment/>
    </xf>
    <xf numFmtId="164" fontId="0" fillId="37" borderId="26" xfId="0" applyNumberFormat="1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39" xfId="0" applyFill="1" applyBorder="1" applyAlignment="1">
      <alignment/>
    </xf>
    <xf numFmtId="0" fontId="0" fillId="0" borderId="18" xfId="0" applyBorder="1" applyAlignment="1">
      <alignment/>
    </xf>
    <xf numFmtId="0" fontId="0" fillId="33" borderId="18" xfId="0" applyFill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55"/>
          <c:w val="0.789"/>
          <c:h val="0.7625"/>
        </c:manualLayout>
      </c:layout>
      <c:scatterChart>
        <c:scatterStyle val="lineMarker"/>
        <c:varyColors val="0"/>
        <c:ser>
          <c:idx val="0"/>
          <c:order val="0"/>
          <c:tx>
            <c:v>Generator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Sheet2!$J$7:$J$33</c:f>
              <c:numCache>
                <c:ptCount val="27"/>
                <c:pt idx="0">
                  <c:v>7.199999999999999</c:v>
                </c:pt>
                <c:pt idx="1">
                  <c:v>13.200000000000001</c:v>
                </c:pt>
                <c:pt idx="2">
                  <c:v>22.799999999999997</c:v>
                </c:pt>
                <c:pt idx="3">
                  <c:v>33.599999999999994</c:v>
                </c:pt>
                <c:pt idx="4">
                  <c:v>48</c:v>
                </c:pt>
                <c:pt idx="5">
                  <c:v>63.599999999999994</c:v>
                </c:pt>
                <c:pt idx="6">
                  <c:v>80.4</c:v>
                </c:pt>
                <c:pt idx="7">
                  <c:v>99.60000000000001</c:v>
                </c:pt>
                <c:pt idx="8">
                  <c:v>120</c:v>
                </c:pt>
                <c:pt idx="9">
                  <c:v>141.60000000000002</c:v>
                </c:pt>
                <c:pt idx="10">
                  <c:v>164.39999999999998</c:v>
                </c:pt>
                <c:pt idx="11">
                  <c:v>188.39999999999998</c:v>
                </c:pt>
                <c:pt idx="12">
                  <c:v>213.60000000000002</c:v>
                </c:pt>
                <c:pt idx="13">
                  <c:v>240</c:v>
                </c:pt>
                <c:pt idx="14">
                  <c:v>264</c:v>
                </c:pt>
                <c:pt idx="15">
                  <c:v>294</c:v>
                </c:pt>
                <c:pt idx="16">
                  <c:v>318</c:v>
                </c:pt>
                <c:pt idx="17">
                  <c:v>348</c:v>
                </c:pt>
                <c:pt idx="18">
                  <c:v>378</c:v>
                </c:pt>
                <c:pt idx="19">
                  <c:v>414</c:v>
                </c:pt>
                <c:pt idx="20">
                  <c:v>444</c:v>
                </c:pt>
              </c:numCache>
            </c:numRef>
          </c:yVal>
          <c:smooth val="1"/>
        </c:ser>
        <c:ser>
          <c:idx val="1"/>
          <c:order val="1"/>
          <c:tx>
            <c:v>Repeller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Sheet2!$I$7:$I$27</c:f>
              <c:numCache>
                <c:ptCount val="21"/>
                <c:pt idx="0">
                  <c:v>7.79014533024</c:v>
                </c:pt>
                <c:pt idx="1">
                  <c:v>15.215127598125</c:v>
                </c:pt>
                <c:pt idx="2">
                  <c:v>26.29174048956</c:v>
                </c:pt>
                <c:pt idx="3">
                  <c:v>41.750310129255</c:v>
                </c:pt>
                <c:pt idx="4">
                  <c:v>62.32116264192</c:v>
                </c:pt>
                <c:pt idx="5">
                  <c:v>88.734624152265</c:v>
                </c:pt>
                <c:pt idx="6">
                  <c:v>121.721020785</c:v>
                </c:pt>
                <c:pt idx="7">
                  <c:v>162.01067866483498</c:v>
                </c:pt>
                <c:pt idx="8">
                  <c:v>210.33392391648</c:v>
                </c:pt>
                <c:pt idx="9">
                  <c:v>267.421082664645</c:v>
                </c:pt>
                <c:pt idx="10">
                  <c:v>334.00248103404</c:v>
                </c:pt>
                <c:pt idx="11">
                  <c:v>410.80844514937496</c:v>
                </c:pt>
                <c:pt idx="12">
                  <c:v>498.56930113536</c:v>
                </c:pt>
                <c:pt idx="13">
                  <c:v>598.015375116705</c:v>
                </c:pt>
                <c:pt idx="14">
                  <c:v>709.87699321812</c:v>
                </c:pt>
                <c:pt idx="15">
                  <c:v>834.8844815643149</c:v>
                </c:pt>
                <c:pt idx="16">
                  <c:v>973.76816628</c:v>
                </c:pt>
                <c:pt idx="17">
                  <c:v>1127.258373489885</c:v>
                </c:pt>
                <c:pt idx="18">
                  <c:v>1296.0854293186799</c:v>
                </c:pt>
                <c:pt idx="19">
                  <c:v>1480.9796598910948</c:v>
                </c:pt>
                <c:pt idx="20">
                  <c:v>1682.67139133184</c:v>
                </c:pt>
              </c:numCache>
            </c:numRef>
          </c:yVal>
          <c:smooth val="1"/>
        </c:ser>
        <c:axId val="32535185"/>
        <c:axId val="24381210"/>
      </c:scatterChart>
      <c:valAx>
        <c:axId val="32535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81210"/>
        <c:crossesAt val="0"/>
        <c:crossBetween val="midCat"/>
        <c:dispUnits/>
        <c:majorUnit val="1"/>
      </c:valAx>
      <c:valAx>
        <c:axId val="24381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35185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1"/>
          <c:y val="0.439"/>
          <c:w val="0.14575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3775"/>
          <c:w val="0.8105"/>
          <c:h val="0.776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Sheet3!$J$7:$J$33</c:f>
              <c:numCache>
                <c:ptCount val="27"/>
                <c:pt idx="0">
                  <c:v>7.199999999999999</c:v>
                </c:pt>
                <c:pt idx="1">
                  <c:v>14.399999999999999</c:v>
                </c:pt>
                <c:pt idx="2">
                  <c:v>24</c:v>
                </c:pt>
                <c:pt idx="3">
                  <c:v>38.400000000000006</c:v>
                </c:pt>
                <c:pt idx="4">
                  <c:v>55.199999999999996</c:v>
                </c:pt>
                <c:pt idx="5">
                  <c:v>75.6</c:v>
                </c:pt>
                <c:pt idx="6">
                  <c:v>98.39999999999999</c:v>
                </c:pt>
                <c:pt idx="7">
                  <c:v>126</c:v>
                </c:pt>
                <c:pt idx="8">
                  <c:v>154.8</c:v>
                </c:pt>
                <c:pt idx="9">
                  <c:v>187.2</c:v>
                </c:pt>
                <c:pt idx="10">
                  <c:v>222</c:v>
                </c:pt>
                <c:pt idx="11">
                  <c:v>258</c:v>
                </c:pt>
                <c:pt idx="12">
                  <c:v>294</c:v>
                </c:pt>
                <c:pt idx="13">
                  <c:v>336</c:v>
                </c:pt>
                <c:pt idx="14">
                  <c:v>378</c:v>
                </c:pt>
                <c:pt idx="15">
                  <c:v>426</c:v>
                </c:pt>
                <c:pt idx="16">
                  <c:v>468</c:v>
                </c:pt>
                <c:pt idx="17">
                  <c:v>516</c:v>
                </c:pt>
                <c:pt idx="18">
                  <c:v>564</c:v>
                </c:pt>
                <c:pt idx="19">
                  <c:v>612</c:v>
                </c:pt>
                <c:pt idx="20">
                  <c:v>660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Sheet3!$I$7:$I$27</c:f>
              <c:numCache>
                <c:ptCount val="21"/>
                <c:pt idx="0">
                  <c:v>7.79014533024</c:v>
                </c:pt>
                <c:pt idx="1">
                  <c:v>15.215127598125</c:v>
                </c:pt>
                <c:pt idx="2">
                  <c:v>26.29174048956</c:v>
                </c:pt>
                <c:pt idx="3">
                  <c:v>41.750310129255</c:v>
                </c:pt>
                <c:pt idx="4">
                  <c:v>62.32116264192</c:v>
                </c:pt>
                <c:pt idx="5">
                  <c:v>88.734624152265</c:v>
                </c:pt>
                <c:pt idx="6">
                  <c:v>121.721020785</c:v>
                </c:pt>
                <c:pt idx="7">
                  <c:v>162.01067866483498</c:v>
                </c:pt>
                <c:pt idx="8">
                  <c:v>210.33392391648</c:v>
                </c:pt>
                <c:pt idx="9">
                  <c:v>267.421082664645</c:v>
                </c:pt>
                <c:pt idx="10">
                  <c:v>334.00248103404</c:v>
                </c:pt>
                <c:pt idx="11">
                  <c:v>410.80844514937496</c:v>
                </c:pt>
                <c:pt idx="12">
                  <c:v>498.56930113536</c:v>
                </c:pt>
                <c:pt idx="13">
                  <c:v>598.015375116705</c:v>
                </c:pt>
                <c:pt idx="14">
                  <c:v>709.87699321812</c:v>
                </c:pt>
                <c:pt idx="15">
                  <c:v>834.8844815643149</c:v>
                </c:pt>
                <c:pt idx="16">
                  <c:v>973.76816628</c:v>
                </c:pt>
                <c:pt idx="17">
                  <c:v>1127.258373489885</c:v>
                </c:pt>
                <c:pt idx="18">
                  <c:v>1296.0854293186799</c:v>
                </c:pt>
                <c:pt idx="19">
                  <c:v>1480.9796598910948</c:v>
                </c:pt>
                <c:pt idx="20">
                  <c:v>1682.67139133184</c:v>
                </c:pt>
              </c:numCache>
            </c:numRef>
          </c:yVal>
          <c:smooth val="1"/>
        </c:ser>
        <c:axId val="18104299"/>
        <c:axId val="28720964"/>
      </c:scatterChart>
      <c:valAx>
        <c:axId val="18104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20964"/>
        <c:crossesAt val="0"/>
        <c:crossBetween val="midCat"/>
        <c:dispUnits/>
        <c:majorUnit val="1"/>
      </c:valAx>
      <c:valAx>
        <c:axId val="28720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04299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443"/>
          <c:w val="0.12275"/>
          <c:h val="0.1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95</xdr:row>
      <xdr:rowOff>228600</xdr:rowOff>
    </xdr:from>
    <xdr:to>
      <xdr:col>7</xdr:col>
      <xdr:colOff>9525</xdr:colOff>
      <xdr:row>124</xdr:row>
      <xdr:rowOff>0</xdr:rowOff>
    </xdr:to>
    <xdr:graphicFrame>
      <xdr:nvGraphicFramePr>
        <xdr:cNvPr id="1" name="Chart 1"/>
        <xdr:cNvGraphicFramePr/>
      </xdr:nvGraphicFramePr>
      <xdr:xfrm>
        <a:off x="295275" y="15725775"/>
        <a:ext cx="83915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124</xdr:row>
      <xdr:rowOff>219075</xdr:rowOff>
    </xdr:from>
    <xdr:to>
      <xdr:col>7</xdr:col>
      <xdr:colOff>9525</xdr:colOff>
      <xdr:row>154</xdr:row>
      <xdr:rowOff>152400</xdr:rowOff>
    </xdr:to>
    <xdr:graphicFrame>
      <xdr:nvGraphicFramePr>
        <xdr:cNvPr id="2" name="Chart 2"/>
        <xdr:cNvGraphicFramePr/>
      </xdr:nvGraphicFramePr>
      <xdr:xfrm>
        <a:off x="304800" y="20478750"/>
        <a:ext cx="838200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85725</xdr:colOff>
      <xdr:row>2</xdr:row>
      <xdr:rowOff>57150</xdr:rowOff>
    </xdr:from>
    <xdr:to>
      <xdr:col>15</xdr:col>
      <xdr:colOff>600075</xdr:colOff>
      <xdr:row>25</xdr:row>
      <xdr:rowOff>133350</xdr:rowOff>
    </xdr:to>
    <xdr:pic>
      <xdr:nvPicPr>
        <xdr:cNvPr id="3" name="Picture 6" descr="legend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82200" y="447675"/>
          <a:ext cx="417195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zoomScalePageLayoutView="0" workbookViewId="0" topLeftCell="A1">
      <selection activeCell="F38" sqref="F38"/>
    </sheetView>
  </sheetViews>
  <sheetFormatPr defaultColWidth="9.140625" defaultRowHeight="12.75"/>
  <cols>
    <col min="1" max="1" width="4.421875" style="0" customWidth="1"/>
    <col min="2" max="2" width="36.57421875" style="0" customWidth="1"/>
    <col min="3" max="3" width="18.00390625" style="0" customWidth="1"/>
    <col min="5" max="5" width="28.57421875" style="0" customWidth="1"/>
    <col min="6" max="6" width="17.7109375" style="0" customWidth="1"/>
    <col min="7" max="7" width="15.7109375" style="0" customWidth="1"/>
  </cols>
  <sheetData>
    <row r="1" s="1" customFormat="1" ht="18">
      <c r="B1" s="2" t="s">
        <v>128</v>
      </c>
    </row>
    <row r="2" ht="12.75">
      <c r="G2" s="3"/>
    </row>
    <row r="3" spans="2:7" ht="12.75">
      <c r="B3" s="4" t="s">
        <v>0</v>
      </c>
      <c r="C3" s="5" t="s">
        <v>1</v>
      </c>
      <c r="D3" s="6"/>
      <c r="E3" s="7"/>
      <c r="F3" s="8" t="s">
        <v>2</v>
      </c>
      <c r="G3" s="9" t="s">
        <v>3</v>
      </c>
    </row>
    <row r="4" spans="2:7" ht="12.75">
      <c r="B4" s="10"/>
      <c r="C4" s="11"/>
      <c r="D4" s="12"/>
      <c r="E4" s="12"/>
      <c r="F4" s="12"/>
      <c r="G4" s="13"/>
    </row>
    <row r="5" spans="2:7" ht="12.75">
      <c r="B5" s="14" t="s">
        <v>4</v>
      </c>
      <c r="C5" s="12" t="s">
        <v>5</v>
      </c>
      <c r="D5" s="15">
        <v>5</v>
      </c>
      <c r="E5" s="16" t="s">
        <v>6</v>
      </c>
      <c r="F5" s="17">
        <f>(D6*D5*60)/(2*PI()*(D7/2))</f>
        <v>119.36620731892151</v>
      </c>
      <c r="G5" s="13" t="s">
        <v>7</v>
      </c>
    </row>
    <row r="6" spans="2:7" ht="12.75">
      <c r="B6" s="14" t="s">
        <v>8</v>
      </c>
      <c r="C6" s="12" t="s">
        <v>9</v>
      </c>
      <c r="D6" s="18">
        <v>3</v>
      </c>
      <c r="E6" s="12"/>
      <c r="F6" s="12"/>
      <c r="G6" s="13"/>
    </row>
    <row r="7" spans="2:7" ht="12.75">
      <c r="B7" s="14" t="s">
        <v>10</v>
      </c>
      <c r="C7" s="19" t="s">
        <v>11</v>
      </c>
      <c r="D7" s="20">
        <v>2.4</v>
      </c>
      <c r="E7" s="16" t="s">
        <v>12</v>
      </c>
      <c r="F7" s="21">
        <f>F5/60</f>
        <v>1.989436788648692</v>
      </c>
      <c r="G7" s="13" t="s">
        <v>13</v>
      </c>
    </row>
    <row r="8" spans="2:7" ht="12.75">
      <c r="B8" s="22"/>
      <c r="C8" s="23"/>
      <c r="D8" s="23"/>
      <c r="E8" s="23"/>
      <c r="F8" s="23"/>
      <c r="G8" s="24"/>
    </row>
    <row r="9" spans="2:10" ht="12.75">
      <c r="B9" s="25" t="s">
        <v>14</v>
      </c>
      <c r="C9" s="26"/>
      <c r="D9" s="26"/>
      <c r="E9" s="26"/>
      <c r="F9" s="26"/>
      <c r="G9" s="27"/>
      <c r="J9" s="28"/>
    </row>
    <row r="10" spans="2:10" ht="12.75">
      <c r="B10" s="29"/>
      <c r="C10" s="30"/>
      <c r="D10" s="31"/>
      <c r="E10" s="31"/>
      <c r="F10" s="31"/>
      <c r="G10" s="32"/>
      <c r="J10" s="28"/>
    </row>
    <row r="11" spans="2:10" ht="12.75">
      <c r="B11" s="33" t="s">
        <v>15</v>
      </c>
      <c r="C11" s="34" t="s">
        <v>16</v>
      </c>
      <c r="D11" s="35">
        <v>12</v>
      </c>
      <c r="E11" s="36" t="s">
        <v>17</v>
      </c>
      <c r="F11" s="37">
        <f>(D14+(D16*2)+D17+D15+(D16*2))*D11/2/1000</f>
        <v>0.552</v>
      </c>
      <c r="G11" s="32" t="s">
        <v>18</v>
      </c>
      <c r="J11" s="28"/>
    </row>
    <row r="12" spans="2:10" ht="12.75">
      <c r="B12" s="38" t="s">
        <v>19</v>
      </c>
      <c r="C12" s="39"/>
      <c r="D12" s="31"/>
      <c r="E12" s="36" t="s">
        <v>20</v>
      </c>
      <c r="F12" s="40">
        <f>F11/(2*PI())*1000</f>
        <v>87.85352858672624</v>
      </c>
      <c r="G12" s="32" t="s">
        <v>21</v>
      </c>
      <c r="J12" s="28"/>
    </row>
    <row r="13" spans="2:10" ht="12.75">
      <c r="B13" s="29" t="s">
        <v>22</v>
      </c>
      <c r="C13" s="41" t="s">
        <v>23</v>
      </c>
      <c r="D13" s="15">
        <v>40</v>
      </c>
      <c r="E13" s="31"/>
      <c r="F13" s="31"/>
      <c r="G13" s="32"/>
      <c r="J13" s="28"/>
    </row>
    <row r="14" spans="2:10" ht="12.75">
      <c r="B14" s="29" t="s">
        <v>24</v>
      </c>
      <c r="C14" s="29" t="s">
        <v>25</v>
      </c>
      <c r="D14" s="18">
        <v>20</v>
      </c>
      <c r="E14" s="36" t="s">
        <v>26</v>
      </c>
      <c r="F14" s="21">
        <f>(F5/60)*F11</f>
        <v>1.098169107334078</v>
      </c>
      <c r="G14" s="32" t="s">
        <v>27</v>
      </c>
      <c r="J14" s="28"/>
    </row>
    <row r="15" spans="2:7" ht="12.75">
      <c r="B15" s="29" t="s">
        <v>28</v>
      </c>
      <c r="C15" s="29" t="s">
        <v>29</v>
      </c>
      <c r="D15" s="18">
        <v>10</v>
      </c>
      <c r="E15" s="31"/>
      <c r="F15" s="31"/>
      <c r="G15" s="32"/>
    </row>
    <row r="16" spans="2:11" ht="12.75">
      <c r="B16" s="29" t="s">
        <v>30</v>
      </c>
      <c r="C16" s="29" t="s">
        <v>31</v>
      </c>
      <c r="D16" s="42">
        <v>15</v>
      </c>
      <c r="E16" s="31"/>
      <c r="F16" s="31"/>
      <c r="G16" s="32"/>
      <c r="K16" s="3"/>
    </row>
    <row r="17" spans="2:11" ht="12.75">
      <c r="B17" s="29" t="s">
        <v>32</v>
      </c>
      <c r="C17" s="29" t="s">
        <v>33</v>
      </c>
      <c r="D17" s="18">
        <v>2</v>
      </c>
      <c r="E17" s="31"/>
      <c r="F17" s="43"/>
      <c r="G17" s="32"/>
      <c r="K17" s="3"/>
    </row>
    <row r="18" spans="2:11" ht="12.75">
      <c r="B18" s="39" t="s">
        <v>34</v>
      </c>
      <c r="C18" s="44" t="s">
        <v>35</v>
      </c>
      <c r="D18" s="20">
        <v>20</v>
      </c>
      <c r="E18" s="36" t="s">
        <v>36</v>
      </c>
      <c r="F18" s="45">
        <f>(D11*(D15+(D16*2)+(D17*2))/PI())/10/1.25+(0.2*D18)+(2*D13/10)+(4*D16/10)</f>
        <v>31.44540959240332</v>
      </c>
      <c r="G18" s="46" t="s">
        <v>37</v>
      </c>
      <c r="H18" s="47"/>
      <c r="I18" s="47"/>
      <c r="K18" s="3"/>
    </row>
    <row r="19" spans="2:11" ht="12.75">
      <c r="B19" s="39"/>
      <c r="C19" s="39"/>
      <c r="D19" s="39"/>
      <c r="E19" s="48" t="s">
        <v>38</v>
      </c>
      <c r="F19" s="40">
        <f>(D11*(D15+(D16*2)+(D17*2))/PI())/10/1.25-(2*D16/10)+(2*D13/10)+(4*D16/10)+2</f>
        <v>26.44540959240332</v>
      </c>
      <c r="G19" s="46" t="s">
        <v>37</v>
      </c>
      <c r="K19" s="3"/>
    </row>
    <row r="20" spans="2:7" ht="12.75">
      <c r="B20" s="49"/>
      <c r="C20" s="49"/>
      <c r="D20" s="49"/>
      <c r="E20" s="50" t="s">
        <v>39</v>
      </c>
      <c r="F20" s="49"/>
      <c r="G20" s="51"/>
    </row>
    <row r="21" spans="2:11" ht="12.75">
      <c r="B21" s="25" t="s">
        <v>40</v>
      </c>
      <c r="C21" s="12"/>
      <c r="D21" s="12"/>
      <c r="E21" s="12"/>
      <c r="F21" s="12"/>
      <c r="G21" s="13"/>
      <c r="H21" s="52" t="s">
        <v>41</v>
      </c>
      <c r="I21" s="53">
        <v>1.48</v>
      </c>
      <c r="K21" s="3"/>
    </row>
    <row r="22" spans="2:11" ht="12.75">
      <c r="B22" s="10"/>
      <c r="C22" s="11"/>
      <c r="D22" s="54"/>
      <c r="E22" s="12"/>
      <c r="F22" s="12"/>
      <c r="G22" s="13"/>
      <c r="H22" s="55" t="s">
        <v>42</v>
      </c>
      <c r="I22" s="56">
        <v>1.45</v>
      </c>
      <c r="K22" s="3"/>
    </row>
    <row r="23" spans="2:11" ht="12.75">
      <c r="B23" s="14" t="s">
        <v>43</v>
      </c>
      <c r="C23" s="11" t="s">
        <v>44</v>
      </c>
      <c r="D23" s="35">
        <v>10</v>
      </c>
      <c r="F23" s="54"/>
      <c r="G23" s="13"/>
      <c r="H23" s="55" t="s">
        <v>45</v>
      </c>
      <c r="I23" s="56">
        <v>1.42</v>
      </c>
      <c r="K23" s="3"/>
    </row>
    <row r="24" spans="2:11" ht="12.75">
      <c r="B24" s="14" t="s">
        <v>46</v>
      </c>
      <c r="C24" s="57" t="s">
        <v>47</v>
      </c>
      <c r="D24" s="42">
        <v>12</v>
      </c>
      <c r="E24" s="58" t="s">
        <v>48</v>
      </c>
      <c r="F24" s="54"/>
      <c r="G24" s="13"/>
      <c r="H24" s="55" t="s">
        <v>49</v>
      </c>
      <c r="I24" s="56">
        <v>1.37</v>
      </c>
      <c r="K24" s="3"/>
    </row>
    <row r="25" spans="2:11" ht="12.75">
      <c r="B25" s="14" t="s">
        <v>50</v>
      </c>
      <c r="C25" s="10" t="s">
        <v>51</v>
      </c>
      <c r="D25" s="18">
        <v>1.48</v>
      </c>
      <c r="E25" s="59" t="s">
        <v>52</v>
      </c>
      <c r="F25" s="60">
        <f>D25-((D25*(D24/(2*D23)))*0.5)</f>
        <v>1.036</v>
      </c>
      <c r="G25" s="13" t="s">
        <v>53</v>
      </c>
      <c r="H25" s="55" t="s">
        <v>54</v>
      </c>
      <c r="I25" s="56">
        <v>1.33</v>
      </c>
      <c r="K25" s="3"/>
    </row>
    <row r="26" spans="2:11" ht="12.75">
      <c r="B26" s="22"/>
      <c r="C26" s="61"/>
      <c r="D26" s="61"/>
      <c r="E26" s="23"/>
      <c r="F26" s="23"/>
      <c r="G26" s="24"/>
      <c r="H26" s="62" t="s">
        <v>55</v>
      </c>
      <c r="I26" s="63">
        <v>1.29</v>
      </c>
      <c r="K26" s="3"/>
    </row>
    <row r="27" spans="2:11" ht="12.75">
      <c r="B27" s="25" t="s">
        <v>56</v>
      </c>
      <c r="C27" s="31"/>
      <c r="D27" s="31"/>
      <c r="E27" s="31"/>
      <c r="F27" s="31"/>
      <c r="G27" s="64"/>
      <c r="K27" s="3"/>
    </row>
    <row r="28" spans="2:7" ht="12.75">
      <c r="B28" s="29"/>
      <c r="C28" s="30"/>
      <c r="D28" s="31"/>
      <c r="E28" s="31"/>
      <c r="F28" s="31"/>
      <c r="G28" s="32"/>
    </row>
    <row r="29" spans="2:7" ht="12.75">
      <c r="B29" s="33" t="s">
        <v>57</v>
      </c>
      <c r="C29" s="31" t="s">
        <v>58</v>
      </c>
      <c r="D29" s="15">
        <v>12</v>
      </c>
      <c r="E29" s="31"/>
      <c r="F29" s="31"/>
      <c r="G29" s="32"/>
    </row>
    <row r="30" spans="2:7" ht="12.75">
      <c r="B30" s="33" t="s">
        <v>59</v>
      </c>
      <c r="C30" s="31" t="s">
        <v>25</v>
      </c>
      <c r="D30" s="18">
        <v>20</v>
      </c>
      <c r="E30" s="31"/>
      <c r="F30" s="31"/>
      <c r="G30" s="32"/>
    </row>
    <row r="31" spans="2:7" ht="12.75">
      <c r="B31" s="33" t="s">
        <v>60</v>
      </c>
      <c r="C31" s="31" t="s">
        <v>61</v>
      </c>
      <c r="D31" s="18">
        <v>40</v>
      </c>
      <c r="E31" s="31"/>
      <c r="F31" s="31"/>
      <c r="G31" s="32"/>
    </row>
    <row r="32" spans="2:7" ht="12.75">
      <c r="B32" s="33" t="s">
        <v>62</v>
      </c>
      <c r="C32" s="31" t="s">
        <v>63</v>
      </c>
      <c r="D32" s="18">
        <v>8</v>
      </c>
      <c r="E32" s="31"/>
      <c r="F32" s="31"/>
      <c r="G32" s="32"/>
    </row>
    <row r="33" spans="2:7" ht="12.75">
      <c r="B33" s="33" t="s">
        <v>64</v>
      </c>
      <c r="C33" s="65" t="s">
        <v>65</v>
      </c>
      <c r="D33" s="20">
        <v>3</v>
      </c>
      <c r="E33" s="31"/>
      <c r="F33" s="31"/>
      <c r="G33" s="32"/>
    </row>
    <row r="34" spans="2:7" ht="12.75">
      <c r="B34" s="29"/>
      <c r="C34" s="31"/>
      <c r="D34" s="31"/>
      <c r="E34" s="30"/>
      <c r="F34" s="66"/>
      <c r="G34" s="32"/>
    </row>
    <row r="35" spans="2:10" ht="12.75">
      <c r="B35" s="67" t="s">
        <v>66</v>
      </c>
      <c r="C35" s="31"/>
      <c r="D35" s="32"/>
      <c r="E35" s="31" t="s">
        <v>67</v>
      </c>
      <c r="F35" s="68">
        <v>45</v>
      </c>
      <c r="G35" s="32" t="s">
        <v>68</v>
      </c>
      <c r="H35" s="69"/>
      <c r="J35" s="70"/>
    </row>
    <row r="36" spans="2:7" ht="13.5" thickBot="1">
      <c r="B36" s="29"/>
      <c r="C36" s="31"/>
      <c r="D36" s="32"/>
      <c r="E36" s="31"/>
      <c r="F36" s="71"/>
      <c r="G36" s="32"/>
    </row>
    <row r="37" spans="2:7" ht="13.5" thickBot="1">
      <c r="B37" s="67" t="s">
        <v>69</v>
      </c>
      <c r="C37" s="31"/>
      <c r="D37" s="32"/>
      <c r="E37" s="65" t="s">
        <v>67</v>
      </c>
      <c r="F37" s="68">
        <v>49</v>
      </c>
      <c r="G37" s="32" t="s">
        <v>68</v>
      </c>
    </row>
    <row r="38" spans="2:7" ht="13.5" thickBot="1">
      <c r="B38" s="72"/>
      <c r="C38" s="49"/>
      <c r="D38" s="49"/>
      <c r="E38" s="49"/>
      <c r="F38" s="49"/>
      <c r="G38" s="51"/>
    </row>
    <row r="39" spans="2:7" ht="12.75">
      <c r="B39" s="25" t="s">
        <v>70</v>
      </c>
      <c r="C39" s="12"/>
      <c r="D39" s="12"/>
      <c r="E39" s="12"/>
      <c r="F39" s="12"/>
      <c r="G39" s="13"/>
    </row>
    <row r="40" spans="2:7" ht="12.75">
      <c r="B40" s="10"/>
      <c r="C40" s="11"/>
      <c r="D40" s="12"/>
      <c r="E40" s="12"/>
      <c r="F40" s="12"/>
      <c r="G40" s="13"/>
    </row>
    <row r="41" spans="2:7" ht="12.75">
      <c r="B41" s="14" t="s">
        <v>71</v>
      </c>
      <c r="C41" s="12" t="s">
        <v>72</v>
      </c>
      <c r="D41" s="15">
        <v>0.8</v>
      </c>
      <c r="E41" s="12"/>
      <c r="F41" s="12"/>
      <c r="G41" s="13"/>
    </row>
    <row r="42" spans="2:7" ht="12.75">
      <c r="B42" s="14" t="s">
        <v>73</v>
      </c>
      <c r="C42" s="12" t="s">
        <v>74</v>
      </c>
      <c r="D42" s="18">
        <v>1.8</v>
      </c>
      <c r="E42" s="12"/>
      <c r="F42" s="12"/>
      <c r="G42" s="13"/>
    </row>
    <row r="43" spans="2:7" ht="12.75">
      <c r="B43" s="14" t="s">
        <v>75</v>
      </c>
      <c r="C43" s="10" t="s">
        <v>76</v>
      </c>
      <c r="D43" s="18">
        <v>2</v>
      </c>
      <c r="E43" s="12"/>
      <c r="F43" s="12"/>
      <c r="G43" s="13"/>
    </row>
    <row r="44" spans="2:7" ht="12.75">
      <c r="B44" s="14" t="s">
        <v>77</v>
      </c>
      <c r="C44" s="54" t="s">
        <v>78</v>
      </c>
      <c r="D44" s="18">
        <v>1</v>
      </c>
      <c r="E44" s="12" t="s">
        <v>79</v>
      </c>
      <c r="F44" s="12"/>
      <c r="G44" s="13"/>
    </row>
    <row r="45" spans="2:7" ht="12.75">
      <c r="B45" s="14" t="s">
        <v>80</v>
      </c>
      <c r="C45" s="19" t="s">
        <v>81</v>
      </c>
      <c r="D45" s="20">
        <v>2</v>
      </c>
      <c r="E45" s="12" t="s">
        <v>79</v>
      </c>
      <c r="F45" s="12"/>
      <c r="G45" s="13"/>
    </row>
    <row r="46" spans="2:7" ht="12.75">
      <c r="B46" s="10"/>
      <c r="C46" s="54"/>
      <c r="D46" s="54"/>
      <c r="E46" s="11"/>
      <c r="F46" s="54"/>
      <c r="G46" s="13"/>
    </row>
    <row r="47" spans="2:7" ht="12.75">
      <c r="B47" s="67" t="s">
        <v>66</v>
      </c>
      <c r="C47" s="12"/>
      <c r="D47" s="12"/>
      <c r="E47" s="73" t="s">
        <v>82</v>
      </c>
      <c r="F47" s="74">
        <f>(PI()*((D41/2)*(D41/2))*F35*D43*D42)/D16</f>
        <v>5.428672105403163</v>
      </c>
      <c r="G47" s="13" t="s">
        <v>21</v>
      </c>
    </row>
    <row r="48" spans="2:7" ht="12.75">
      <c r="B48" s="10"/>
      <c r="C48" s="12"/>
      <c r="D48" s="12"/>
      <c r="E48" s="73"/>
      <c r="F48" s="75" t="s">
        <v>83</v>
      </c>
      <c r="G48" s="13"/>
    </row>
    <row r="49" spans="2:7" ht="12.75">
      <c r="B49" s="67" t="s">
        <v>69</v>
      </c>
      <c r="C49" s="12"/>
      <c r="D49" s="12"/>
      <c r="E49" s="76" t="s">
        <v>82</v>
      </c>
      <c r="F49" s="74">
        <f>(PI()*((D41/2)*(D41/2))*F37*D43*D42)/D16</f>
        <v>5.911220736994555</v>
      </c>
      <c r="G49" s="13" t="s">
        <v>21</v>
      </c>
    </row>
    <row r="50" spans="2:7" ht="12.75">
      <c r="B50" s="22"/>
      <c r="C50" s="23"/>
      <c r="D50" s="23"/>
      <c r="E50" s="23"/>
      <c r="F50" s="23"/>
      <c r="G50" s="24"/>
    </row>
    <row r="51" spans="2:7" ht="12.75">
      <c r="B51" s="25" t="s">
        <v>84</v>
      </c>
      <c r="C51" s="31"/>
      <c r="D51" s="31"/>
      <c r="E51" s="31"/>
      <c r="F51" s="31"/>
      <c r="G51" s="32"/>
    </row>
    <row r="52" spans="2:7" ht="12.75">
      <c r="B52" s="29"/>
      <c r="C52" s="31"/>
      <c r="D52" s="31"/>
      <c r="E52" s="39"/>
      <c r="F52" s="31"/>
      <c r="G52" s="32"/>
    </row>
    <row r="53" spans="2:7" ht="12.75">
      <c r="B53" s="67" t="s">
        <v>66</v>
      </c>
      <c r="C53" s="31"/>
      <c r="D53" s="39"/>
      <c r="E53" s="41" t="s">
        <v>85</v>
      </c>
      <c r="F53" s="45">
        <f>F35*(D13*2+D14+D15+D16*2)/1000</f>
        <v>6.3</v>
      </c>
      <c r="G53" s="32" t="s">
        <v>18</v>
      </c>
    </row>
    <row r="54" spans="2:7" ht="12.75">
      <c r="B54" s="29"/>
      <c r="C54" s="31"/>
      <c r="D54" s="39"/>
      <c r="E54" s="29" t="s">
        <v>86</v>
      </c>
      <c r="F54" s="77">
        <f>F53*D11</f>
        <v>75.6</v>
      </c>
      <c r="G54" s="32" t="s">
        <v>18</v>
      </c>
    </row>
    <row r="55" spans="2:7" ht="12.75">
      <c r="B55" s="29"/>
      <c r="C55" s="31"/>
      <c r="D55" s="39"/>
      <c r="E55" s="44" t="s">
        <v>87</v>
      </c>
      <c r="F55" s="40">
        <f>100*PI()*(D41/2)^2*(F53/100)*8.96*D11*D43</f>
        <v>680.972628901773</v>
      </c>
      <c r="G55" s="32" t="s">
        <v>88</v>
      </c>
    </row>
    <row r="56" spans="2:7" ht="12.75">
      <c r="B56" s="29"/>
      <c r="C56" s="31"/>
      <c r="D56" s="39"/>
      <c r="E56" s="39"/>
      <c r="F56" s="78"/>
      <c r="G56" s="32"/>
    </row>
    <row r="57" spans="2:7" ht="12.75">
      <c r="B57" s="67" t="s">
        <v>69</v>
      </c>
      <c r="C57" s="31"/>
      <c r="D57" s="39"/>
      <c r="E57" s="41" t="s">
        <v>85</v>
      </c>
      <c r="F57" s="45">
        <f>F37*(D13*2+D14+D15+D16*2)/1000</f>
        <v>6.86</v>
      </c>
      <c r="G57" s="32" t="s">
        <v>18</v>
      </c>
    </row>
    <row r="58" spans="2:7" ht="12.75">
      <c r="B58" s="29"/>
      <c r="C58" s="31"/>
      <c r="D58" s="39"/>
      <c r="E58" s="29" t="s">
        <v>86</v>
      </c>
      <c r="F58" s="77">
        <f>F57*D11</f>
        <v>82.32000000000001</v>
      </c>
      <c r="G58" s="32" t="s">
        <v>18</v>
      </c>
    </row>
    <row r="59" spans="2:7" ht="12.75">
      <c r="B59" s="29"/>
      <c r="C59" s="31"/>
      <c r="D59" s="39"/>
      <c r="E59" s="44" t="s">
        <v>87</v>
      </c>
      <c r="F59" s="40">
        <f>100*PI()*(D41/2)^2*(F57/100)*8.96*D11*D43</f>
        <v>741.5035292485973</v>
      </c>
      <c r="G59" s="32" t="s">
        <v>88</v>
      </c>
    </row>
    <row r="60" spans="2:7" ht="12.75">
      <c r="B60" s="72"/>
      <c r="C60" s="49"/>
      <c r="D60" s="49"/>
      <c r="E60" s="49"/>
      <c r="F60" s="49"/>
      <c r="G60" s="51"/>
    </row>
    <row r="61" spans="2:7" ht="12.75">
      <c r="B61" s="25" t="s">
        <v>89</v>
      </c>
      <c r="C61" s="12"/>
      <c r="D61" s="12"/>
      <c r="E61" s="12"/>
      <c r="F61" s="12"/>
      <c r="G61" s="13"/>
    </row>
    <row r="62" spans="2:7" ht="12.75">
      <c r="B62" s="10"/>
      <c r="C62" s="11"/>
      <c r="D62" s="12"/>
      <c r="E62" s="12"/>
      <c r="F62" s="12"/>
      <c r="G62" s="13"/>
    </row>
    <row r="63" spans="2:7" ht="12.75">
      <c r="B63" s="14" t="s">
        <v>90</v>
      </c>
      <c r="C63" s="79" t="s">
        <v>91</v>
      </c>
      <c r="D63" s="80">
        <v>0.0178</v>
      </c>
      <c r="E63" s="12"/>
      <c r="F63" s="12"/>
      <c r="G63" s="13"/>
    </row>
    <row r="64" spans="2:7" ht="12.75">
      <c r="B64" s="10"/>
      <c r="C64" s="12"/>
      <c r="D64" s="12"/>
      <c r="E64" s="11"/>
      <c r="F64" s="54"/>
      <c r="G64" s="13"/>
    </row>
    <row r="65" spans="2:9" ht="12.75">
      <c r="B65" s="67" t="s">
        <v>66</v>
      </c>
      <c r="C65" s="12"/>
      <c r="D65" s="13"/>
      <c r="E65" s="12" t="s">
        <v>92</v>
      </c>
      <c r="F65" s="21">
        <f>((F53*D63*D11*2/D33)/((PI()*((D41/2)*(D41/2)))*D43))</f>
        <v>0.892381765916257</v>
      </c>
      <c r="G65" s="13" t="s">
        <v>93</v>
      </c>
      <c r="I65" s="3"/>
    </row>
    <row r="66" spans="2:9" ht="12.75">
      <c r="B66" s="10"/>
      <c r="C66" s="12"/>
      <c r="D66" s="13"/>
      <c r="E66" s="12"/>
      <c r="F66" s="13"/>
      <c r="G66" s="13"/>
      <c r="I66" s="3"/>
    </row>
    <row r="67" spans="2:9" ht="12.75">
      <c r="B67" s="67" t="s">
        <v>69</v>
      </c>
      <c r="C67" s="12"/>
      <c r="D67" s="13"/>
      <c r="E67" s="81" t="s">
        <v>92</v>
      </c>
      <c r="F67" s="21">
        <f>(((F57*D63*D11*2/D33)/((PI()*((D41/2)*(D41/2)))*D43)))/3</f>
        <v>0.32390152985108595</v>
      </c>
      <c r="G67" s="13" t="s">
        <v>93</v>
      </c>
      <c r="I67" s="3"/>
    </row>
    <row r="68" spans="2:9" ht="12.75">
      <c r="B68" s="10"/>
      <c r="C68" s="12"/>
      <c r="D68" s="12"/>
      <c r="E68" s="12"/>
      <c r="F68" s="12"/>
      <c r="G68" s="13"/>
      <c r="I68" s="3"/>
    </row>
    <row r="69" spans="2:9" ht="12.75">
      <c r="B69" s="22"/>
      <c r="C69" s="23"/>
      <c r="D69" s="23"/>
      <c r="E69" s="23"/>
      <c r="F69" s="23"/>
      <c r="G69" s="24"/>
      <c r="I69" s="3"/>
    </row>
    <row r="70" spans="2:7" ht="12.75">
      <c r="B70" s="25" t="s">
        <v>94</v>
      </c>
      <c r="C70" s="31"/>
      <c r="D70" s="31"/>
      <c r="E70" s="31"/>
      <c r="F70" s="31"/>
      <c r="G70" s="32"/>
    </row>
    <row r="71" spans="2:7" ht="12.75">
      <c r="B71" s="29" t="s">
        <v>95</v>
      </c>
      <c r="C71" s="31"/>
      <c r="D71" s="31"/>
      <c r="E71" s="31"/>
      <c r="F71" s="31"/>
      <c r="G71" s="32"/>
    </row>
    <row r="72" spans="2:7" ht="12.75">
      <c r="B72" s="29"/>
      <c r="C72" s="31"/>
      <c r="D72" s="31"/>
      <c r="E72" s="82" t="s">
        <v>66</v>
      </c>
      <c r="F72" s="31"/>
      <c r="G72" s="32"/>
    </row>
    <row r="73" spans="2:7" ht="12.75">
      <c r="B73" s="83" t="s">
        <v>96</v>
      </c>
      <c r="C73" s="39" t="s">
        <v>97</v>
      </c>
      <c r="D73" s="84">
        <v>1.23</v>
      </c>
      <c r="E73" s="85" t="s">
        <v>98</v>
      </c>
      <c r="F73" s="86">
        <f>(0.5*D73*(PI()*((D7/2)*(D7/2)))*(D76*D76*D76)*(D74/100))</f>
        <v>498.56924616022644</v>
      </c>
      <c r="G73" s="32" t="s">
        <v>99</v>
      </c>
    </row>
    <row r="74" spans="2:9" ht="12.75">
      <c r="B74" s="83" t="s">
        <v>100</v>
      </c>
      <c r="C74" s="39" t="s">
        <v>101</v>
      </c>
      <c r="D74" s="87">
        <v>35</v>
      </c>
      <c r="E74" s="85" t="s">
        <v>102</v>
      </c>
      <c r="F74" s="88">
        <f>SQRT((D29*D29+2*F73*F65)/(2*F65*F65)-SQRT((D29^2+2*F73*F65)^2/(4*F65^4)-(F73^2/F65^2)))</f>
        <v>17.850828499087307</v>
      </c>
      <c r="G74" s="32" t="s">
        <v>103</v>
      </c>
      <c r="I74" s="70"/>
    </row>
    <row r="75" spans="2:9" ht="12.75">
      <c r="B75" s="83" t="s">
        <v>104</v>
      </c>
      <c r="C75" s="39" t="s">
        <v>105</v>
      </c>
      <c r="D75" s="89">
        <v>1.4</v>
      </c>
      <c r="E75" s="90" t="s">
        <v>106</v>
      </c>
      <c r="F75" s="91">
        <f>F73-F74^2*F65</f>
        <v>214.20994198904776</v>
      </c>
      <c r="G75" s="32" t="s">
        <v>99</v>
      </c>
      <c r="I75" s="70"/>
    </row>
    <row r="76" spans="2:9" ht="13.5" thickBot="1">
      <c r="B76" s="83" t="s">
        <v>107</v>
      </c>
      <c r="C76" s="39" t="s">
        <v>27</v>
      </c>
      <c r="D76" s="92">
        <v>8</v>
      </c>
      <c r="E76" s="90" t="s">
        <v>108</v>
      </c>
      <c r="F76" s="91">
        <f>F75*100/F73</f>
        <v>42.964932883206075</v>
      </c>
      <c r="G76" s="32" t="s">
        <v>101</v>
      </c>
      <c r="I76" s="93"/>
    </row>
    <row r="77" spans="2:9" ht="12.75">
      <c r="B77" s="29"/>
      <c r="C77" s="31"/>
      <c r="D77" s="32"/>
      <c r="E77" s="90" t="s">
        <v>109</v>
      </c>
      <c r="F77" s="94">
        <f>F74^2*F65</f>
        <v>284.3593041711787</v>
      </c>
      <c r="G77" s="32" t="s">
        <v>99</v>
      </c>
      <c r="I77" s="70"/>
    </row>
    <row r="78" spans="2:9" ht="12.75">
      <c r="B78" s="83"/>
      <c r="C78" s="39"/>
      <c r="D78" s="95"/>
      <c r="E78" s="85" t="s">
        <v>110</v>
      </c>
      <c r="F78" s="88">
        <f>D75*F74</f>
        <v>24.991159898722227</v>
      </c>
      <c r="G78" s="32" t="s">
        <v>99</v>
      </c>
      <c r="I78" s="70"/>
    </row>
    <row r="79" spans="1:9" ht="12.75">
      <c r="A79" s="96"/>
      <c r="B79" s="29"/>
      <c r="C79" s="31"/>
      <c r="D79" s="32"/>
      <c r="E79" s="85" t="s">
        <v>111</v>
      </c>
      <c r="F79" s="88">
        <f>F75-F78</f>
        <v>189.21878209032553</v>
      </c>
      <c r="G79" s="32" t="s">
        <v>99</v>
      </c>
      <c r="I79" s="70"/>
    </row>
    <row r="80" spans="1:9" ht="12.75">
      <c r="A80" s="97"/>
      <c r="B80" s="29"/>
      <c r="C80" s="39"/>
      <c r="D80" s="98"/>
      <c r="E80" s="99" t="s">
        <v>112</v>
      </c>
      <c r="F80" s="88">
        <f>F79/D29</f>
        <v>15.76823184086046</v>
      </c>
      <c r="G80" s="32" t="s">
        <v>103</v>
      </c>
      <c r="I80" s="70"/>
    </row>
    <row r="81" spans="1:9" ht="12.75">
      <c r="A81" s="100"/>
      <c r="B81" s="29"/>
      <c r="C81" s="39"/>
      <c r="D81" s="98"/>
      <c r="E81" s="90" t="s">
        <v>113</v>
      </c>
      <c r="F81" s="91">
        <f>F79*100/F73</f>
        <v>37.95235738016537</v>
      </c>
      <c r="G81" s="32" t="s">
        <v>101</v>
      </c>
      <c r="I81" s="101"/>
    </row>
    <row r="82" spans="1:9" ht="13.5" thickBot="1">
      <c r="A82" s="100"/>
      <c r="B82" s="83"/>
      <c r="C82" s="39"/>
      <c r="D82" s="95"/>
      <c r="E82" s="102" t="s">
        <v>114</v>
      </c>
      <c r="F82" s="103">
        <f>F81*D74/100</f>
        <v>13.283325083057878</v>
      </c>
      <c r="G82" s="32" t="s">
        <v>101</v>
      </c>
      <c r="I82" s="3"/>
    </row>
    <row r="83" spans="2:9" ht="12.75">
      <c r="B83" s="29"/>
      <c r="C83" s="39"/>
      <c r="D83" s="39"/>
      <c r="E83" s="31"/>
      <c r="F83" s="36"/>
      <c r="G83" s="32"/>
      <c r="I83" s="3"/>
    </row>
    <row r="84" spans="2:9" ht="12.75">
      <c r="B84" s="83"/>
      <c r="C84" s="39"/>
      <c r="D84" s="104"/>
      <c r="E84" s="82" t="s">
        <v>69</v>
      </c>
      <c r="F84" s="48"/>
      <c r="G84" s="32"/>
      <c r="I84" s="3"/>
    </row>
    <row r="85" spans="2:9" ht="12.75">
      <c r="B85" s="83"/>
      <c r="C85" s="104"/>
      <c r="D85" s="32"/>
      <c r="E85" s="85" t="s">
        <v>98</v>
      </c>
      <c r="F85" s="86">
        <f>(0.5*D73*(PI()*((D7/2)*(D7/2)))*(D76*D76*D76)*(D74/100))</f>
        <v>498.56924616022644</v>
      </c>
      <c r="G85" s="32" t="s">
        <v>99</v>
      </c>
      <c r="I85" s="3"/>
    </row>
    <row r="86" spans="2:9" ht="12.75">
      <c r="B86" s="83"/>
      <c r="C86" s="104"/>
      <c r="D86" s="32"/>
      <c r="E86" s="85" t="s">
        <v>102</v>
      </c>
      <c r="F86" s="88">
        <f>SQRT((D29*D29+2*F85*F67)/(2*F67*F67)-SQRT((D29^2+2*F85*F67)^2/(4*F67^4)-(F85^2/F67^2)))</f>
        <v>24.862552987142482</v>
      </c>
      <c r="G86" s="32" t="s">
        <v>103</v>
      </c>
      <c r="I86" s="3"/>
    </row>
    <row r="87" spans="2:9" ht="12.75">
      <c r="B87" s="83"/>
      <c r="C87" s="104"/>
      <c r="D87" s="32"/>
      <c r="E87" s="90" t="s">
        <v>106</v>
      </c>
      <c r="F87" s="91">
        <f>F85-F86^2*F67</f>
        <v>298.3506358457097</v>
      </c>
      <c r="G87" s="32" t="s">
        <v>99</v>
      </c>
      <c r="I87" s="3"/>
    </row>
    <row r="88" spans="2:7" ht="12.75">
      <c r="B88" s="83"/>
      <c r="C88" s="104"/>
      <c r="D88" s="32"/>
      <c r="E88" s="90" t="s">
        <v>108</v>
      </c>
      <c r="F88" s="91">
        <f>F87*100/F85</f>
        <v>59.841363690898014</v>
      </c>
      <c r="G88" s="32" t="s">
        <v>101</v>
      </c>
    </row>
    <row r="89" spans="2:7" ht="12.75">
      <c r="B89" s="29"/>
      <c r="C89" s="39"/>
      <c r="D89" s="32"/>
      <c r="E89" s="90" t="s">
        <v>109</v>
      </c>
      <c r="F89" s="94">
        <f>F86^2*F67</f>
        <v>200.21861031451672</v>
      </c>
      <c r="G89" s="32" t="s">
        <v>99</v>
      </c>
    </row>
    <row r="90" spans="2:7" ht="12.75">
      <c r="B90" s="83"/>
      <c r="C90" s="104"/>
      <c r="D90" s="32"/>
      <c r="E90" s="85" t="s">
        <v>110</v>
      </c>
      <c r="F90" s="88">
        <f>D75*F86</f>
        <v>34.80757418199947</v>
      </c>
      <c r="G90" s="32" t="s">
        <v>99</v>
      </c>
    </row>
    <row r="91" spans="2:7" ht="12.75">
      <c r="B91" s="83"/>
      <c r="C91" s="104"/>
      <c r="D91" s="32"/>
      <c r="E91" s="85" t="s">
        <v>111</v>
      </c>
      <c r="F91" s="88">
        <f>F87-F90</f>
        <v>263.5430616637102</v>
      </c>
      <c r="G91" s="32" t="s">
        <v>99</v>
      </c>
    </row>
    <row r="92" spans="2:7" ht="12.75">
      <c r="B92" s="38"/>
      <c r="C92" s="78"/>
      <c r="D92" s="32"/>
      <c r="E92" s="85" t="s">
        <v>112</v>
      </c>
      <c r="F92" s="88">
        <f>F91/D29</f>
        <v>21.961921805309185</v>
      </c>
      <c r="G92" s="32" t="s">
        <v>103</v>
      </c>
    </row>
    <row r="93" spans="2:7" ht="12.75">
      <c r="B93" s="38"/>
      <c r="C93" s="78"/>
      <c r="D93" s="32"/>
      <c r="E93" s="90" t="s">
        <v>113</v>
      </c>
      <c r="F93" s="91">
        <f>F91*100/F85</f>
        <v>52.85987126029325</v>
      </c>
      <c r="G93" s="32" t="s">
        <v>101</v>
      </c>
    </row>
    <row r="94" spans="2:7" ht="12.75">
      <c r="B94" s="29"/>
      <c r="C94" s="39"/>
      <c r="D94" s="32"/>
      <c r="E94" s="105" t="s">
        <v>114</v>
      </c>
      <c r="F94" s="103">
        <f>F88*D74/100</f>
        <v>20.944477291814305</v>
      </c>
      <c r="G94" s="32" t="s">
        <v>101</v>
      </c>
    </row>
    <row r="95" spans="2:7" ht="12.75">
      <c r="B95" s="72"/>
      <c r="C95" s="49"/>
      <c r="D95" s="49"/>
      <c r="E95" s="106"/>
      <c r="F95" s="107"/>
      <c r="G95" s="51"/>
    </row>
    <row r="96" spans="2:8" ht="18">
      <c r="B96" s="108" t="s">
        <v>66</v>
      </c>
      <c r="C96" s="109"/>
      <c r="D96" s="109"/>
      <c r="E96" s="109"/>
      <c r="F96" s="109"/>
      <c r="G96" s="110"/>
      <c r="H96" s="3"/>
    </row>
    <row r="97" spans="2:6" ht="12.75">
      <c r="B97" s="31"/>
      <c r="F97" s="31"/>
    </row>
    <row r="98" ht="12.75">
      <c r="F98" s="31"/>
    </row>
    <row r="99" ht="12.75">
      <c r="F99" s="31"/>
    </row>
    <row r="100" ht="12.75">
      <c r="F100" s="31"/>
    </row>
    <row r="101" ht="12.75">
      <c r="F101" s="31"/>
    </row>
    <row r="102" ht="12.75">
      <c r="F102" s="31"/>
    </row>
    <row r="103" ht="12.75">
      <c r="F103" s="31"/>
    </row>
    <row r="104" ht="12.75">
      <c r="F104" s="31"/>
    </row>
    <row r="105" ht="12.75">
      <c r="F105" s="31"/>
    </row>
    <row r="106" ht="12.75">
      <c r="F106" s="31"/>
    </row>
    <row r="107" ht="12.75">
      <c r="F107" s="31"/>
    </row>
    <row r="108" ht="12.75">
      <c r="F108" s="31"/>
    </row>
    <row r="109" ht="12.75">
      <c r="F109" s="31"/>
    </row>
    <row r="110" ht="12.75">
      <c r="F110" s="31"/>
    </row>
    <row r="111" ht="12.75">
      <c r="F111" s="31"/>
    </row>
    <row r="112" ht="12.75">
      <c r="F112" s="31"/>
    </row>
    <row r="113" ht="12.75">
      <c r="F113" s="31"/>
    </row>
    <row r="114" ht="12.75">
      <c r="F114" s="31"/>
    </row>
    <row r="115" ht="12.75">
      <c r="F115" s="31"/>
    </row>
    <row r="116" ht="12.75">
      <c r="F116" s="31"/>
    </row>
    <row r="117" ht="12.75">
      <c r="F117" s="31"/>
    </row>
    <row r="118" ht="12.75">
      <c r="F118" s="31"/>
    </row>
    <row r="119" ht="12.75">
      <c r="F119" s="31"/>
    </row>
    <row r="120" ht="12.75">
      <c r="F120" s="31"/>
    </row>
    <row r="121" ht="12.75">
      <c r="F121" s="31"/>
    </row>
    <row r="122" ht="12.75">
      <c r="F122" s="31"/>
    </row>
    <row r="123" ht="12.75">
      <c r="F123" s="31"/>
    </row>
    <row r="124" ht="12.75">
      <c r="F124" s="31"/>
    </row>
    <row r="125" spans="1:7" ht="18">
      <c r="A125" s="111"/>
      <c r="B125" s="108" t="s">
        <v>115</v>
      </c>
      <c r="C125" s="109"/>
      <c r="D125" s="109"/>
      <c r="E125" s="109"/>
      <c r="F125" s="109"/>
      <c r="G125" s="112"/>
    </row>
    <row r="126" spans="6:7" ht="12.75">
      <c r="F126" s="31"/>
      <c r="G126" s="111"/>
    </row>
    <row r="127" ht="12.75">
      <c r="F127" s="31"/>
    </row>
    <row r="128" ht="12.75">
      <c r="F128" s="31"/>
    </row>
    <row r="129" ht="12.75">
      <c r="F129" s="31"/>
    </row>
    <row r="130" ht="12.75">
      <c r="F130" s="31"/>
    </row>
    <row r="131" ht="12.75">
      <c r="F131" s="31"/>
    </row>
    <row r="132" ht="12.75">
      <c r="F132" s="31"/>
    </row>
    <row r="133" ht="12.75">
      <c r="F133" s="31"/>
    </row>
    <row r="134" ht="12.75">
      <c r="F134" s="31"/>
    </row>
    <row r="135" ht="12.75">
      <c r="F135" s="31"/>
    </row>
    <row r="136" ht="12.75">
      <c r="F136" s="31"/>
    </row>
    <row r="137" ht="12.75">
      <c r="F137" s="31"/>
    </row>
    <row r="138" ht="12.75">
      <c r="F138" s="31"/>
    </row>
    <row r="139" ht="12.75">
      <c r="F139" s="31"/>
    </row>
    <row r="140" ht="12.75">
      <c r="F140" s="31"/>
    </row>
    <row r="141" ht="12.75">
      <c r="F141" s="31"/>
    </row>
    <row r="142" spans="1:6" ht="12.75">
      <c r="A142" s="31"/>
      <c r="F142" s="31"/>
    </row>
  </sheetData>
  <sheetProtection selectLockedCells="1" selectUnlockedCells="1"/>
  <conditionalFormatting sqref="F47">
    <cfRule type="cellIs" priority="1" dxfId="0" operator="greaterThan" stopIfTrue="1">
      <formula>Sheet1!$D$24-(2*Sheet1!$D$44)-(2*Sheet1!$D$45)</formula>
    </cfRule>
  </conditionalFormatting>
  <conditionalFormatting sqref="F49">
    <cfRule type="cellIs" priority="2" dxfId="0" operator="greaterThan" stopIfTrue="1">
      <formula>Sheet1!$D$24-(2*Sheet1!$D$44)-(2*Sheet1!$D$45)</formula>
    </cfRule>
  </conditionalFormatting>
  <dataValidations count="1">
    <dataValidation type="list" allowBlank="1" showErrorMessage="1" sqref="D25">
      <formula1>Sheet1!$I$21:$I$26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  <oleObjects>
    <oleObject progId="opendocument.MathDocument.1" shapeId="9754113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P334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2" width="11.421875" style="0" customWidth="1"/>
    <col min="13" max="13" width="13.8515625" style="0" customWidth="1"/>
    <col min="14" max="14" width="11.421875" style="0" customWidth="1"/>
    <col min="15" max="15" width="11.421875" style="70" customWidth="1"/>
  </cols>
  <sheetData>
    <row r="3" spans="1:15" ht="12.75">
      <c r="A3" t="s">
        <v>116</v>
      </c>
      <c r="B3" t="s">
        <v>117</v>
      </c>
      <c r="C3" t="s">
        <v>118</v>
      </c>
      <c r="E3" t="s">
        <v>119</v>
      </c>
      <c r="H3" t="s">
        <v>120</v>
      </c>
      <c r="I3" t="s">
        <v>121</v>
      </c>
      <c r="J3" t="s">
        <v>122</v>
      </c>
      <c r="K3" t="s">
        <v>123</v>
      </c>
      <c r="L3" t="s">
        <v>124</v>
      </c>
      <c r="M3" t="s">
        <v>125</v>
      </c>
      <c r="O3" s="70" t="s">
        <v>126</v>
      </c>
    </row>
    <row r="4" ht="12.75">
      <c r="M4" t="s">
        <v>127</v>
      </c>
    </row>
    <row r="5" spans="1:16" ht="12.75">
      <c r="A5">
        <v>0.1</v>
      </c>
      <c r="B5" s="70">
        <f aca="true" t="shared" si="0" ref="B5:B68">C5+E5</f>
        <v>1.2089238176591628</v>
      </c>
      <c r="C5" s="70">
        <f>A5*Sheet1!D29</f>
        <v>1.2000000000000002</v>
      </c>
      <c r="E5" s="70">
        <f aca="true" t="shared" si="1" ref="E5:E68">(A5*A5)*O5</f>
        <v>0.00892381765916257</v>
      </c>
      <c r="I5" s="113"/>
      <c r="O5" s="70">
        <f>Sheet1!F65</f>
        <v>0.892381765916257</v>
      </c>
      <c r="P5" s="113"/>
    </row>
    <row r="6" spans="1:15" ht="12.75">
      <c r="A6">
        <v>0.2</v>
      </c>
      <c r="B6" s="70">
        <f t="shared" si="0"/>
        <v>2.435695270636651</v>
      </c>
      <c r="C6" s="70">
        <f>A6*Sheet1!D29</f>
        <v>2.4000000000000004</v>
      </c>
      <c r="E6" s="70">
        <f t="shared" si="1"/>
        <v>0.03569527063665028</v>
      </c>
      <c r="I6" s="113"/>
      <c r="O6" s="70">
        <f>Sheet1!F65</f>
        <v>0.892381765916257</v>
      </c>
    </row>
    <row r="7" spans="1:15" ht="12.75">
      <c r="A7">
        <v>0.3</v>
      </c>
      <c r="B7" s="70">
        <f t="shared" si="0"/>
        <v>3.680314358932463</v>
      </c>
      <c r="C7" s="70">
        <f>A7*Sheet1!D29</f>
        <v>3.5999999999999996</v>
      </c>
      <c r="E7" s="70">
        <f t="shared" si="1"/>
        <v>0.08031435893246312</v>
      </c>
      <c r="H7">
        <v>2</v>
      </c>
      <c r="I7" s="113">
        <f>(0.5*Sheet1!D73*(3.141593*((Sheet1!D7/2)*(Sheet1!D7/2)))*(H7*H7*H7)*(Sheet1!D74/100))</f>
        <v>7.79014533024</v>
      </c>
      <c r="J7" s="70">
        <f>VLOOKUP(I7,B5:C334,2,TRUE)</f>
        <v>7.199999999999999</v>
      </c>
      <c r="K7" s="70">
        <f>J7/Sheet1!D29*Sheet1!D75</f>
        <v>0.84</v>
      </c>
      <c r="L7" s="70">
        <f aca="true" t="shared" si="2" ref="L7:L27">J7-K7</f>
        <v>6.359999999999999</v>
      </c>
      <c r="O7" s="70">
        <f>Sheet1!F65</f>
        <v>0.892381765916257</v>
      </c>
    </row>
    <row r="8" spans="1:15" ht="12.75">
      <c r="A8">
        <v>0.4</v>
      </c>
      <c r="B8" s="70">
        <f t="shared" si="0"/>
        <v>4.942781082546602</v>
      </c>
      <c r="C8" s="70">
        <f>A8*Sheet1!D29</f>
        <v>4.800000000000001</v>
      </c>
      <c r="E8" s="70">
        <f t="shared" si="1"/>
        <v>0.14278108254660113</v>
      </c>
      <c r="H8">
        <v>2.5</v>
      </c>
      <c r="I8" s="113">
        <f>(0.5*Sheet1!D73*(3.141593*((Sheet1!D7/2)*(Sheet1!D7/2)))*(H8*H8*H8)*(Sheet1!D74/100))</f>
        <v>15.215127598125</v>
      </c>
      <c r="J8" s="70">
        <f>VLOOKUP(I8,B5:C334,2,TRUE)</f>
        <v>13.200000000000001</v>
      </c>
      <c r="K8" s="70">
        <f>J8/Sheet1!D29*Sheet1!D75</f>
        <v>1.54</v>
      </c>
      <c r="L8" s="70">
        <f t="shared" si="2"/>
        <v>11.66</v>
      </c>
      <c r="O8" s="70">
        <f>Sheet1!F65</f>
        <v>0.892381765916257</v>
      </c>
    </row>
    <row r="9" spans="1:15" ht="12.75">
      <c r="A9">
        <v>0.5</v>
      </c>
      <c r="B9" s="70">
        <f t="shared" si="0"/>
        <v>6.223095441479064</v>
      </c>
      <c r="C9" s="70">
        <f>A9*Sheet1!D29</f>
        <v>6</v>
      </c>
      <c r="E9" s="70">
        <f t="shared" si="1"/>
        <v>0.22309544147906424</v>
      </c>
      <c r="H9">
        <v>3</v>
      </c>
      <c r="I9" s="113">
        <f>(0.5*Sheet1!D73*(3.141593*((Sheet1!D7/2)*(Sheet1!D7/2)))*(H9*H9*H9)*(Sheet1!D74/100))</f>
        <v>26.29174048956</v>
      </c>
      <c r="J9" s="70">
        <f>VLOOKUP(I9,B5:C334,2,TRUE)</f>
        <v>22.799999999999997</v>
      </c>
      <c r="K9" s="70">
        <f>J9/Sheet1!D29*Sheet1!D75</f>
        <v>2.6599999999999993</v>
      </c>
      <c r="L9" s="70">
        <f t="shared" si="2"/>
        <v>20.139999999999997</v>
      </c>
      <c r="O9" s="70">
        <f>Sheet1!F65</f>
        <v>0.892381765916257</v>
      </c>
    </row>
    <row r="10" spans="1:15" ht="12.75">
      <c r="A10">
        <v>0.6</v>
      </c>
      <c r="B10" s="70">
        <f t="shared" si="0"/>
        <v>7.521257435729852</v>
      </c>
      <c r="C10" s="70">
        <f>A10*Sheet1!D29</f>
        <v>7.199999999999999</v>
      </c>
      <c r="E10" s="70">
        <f t="shared" si="1"/>
        <v>0.3212574357298525</v>
      </c>
      <c r="H10">
        <v>3.5</v>
      </c>
      <c r="I10" s="113">
        <f>(0.5*Sheet1!D73*(3.141593*((Sheet1!D7/2)*(Sheet1!D7/2)))*(H10*H10*H10)*(Sheet1!D74/100))</f>
        <v>41.750310129255</v>
      </c>
      <c r="J10" s="70">
        <f>VLOOKUP(I10,B5:C334,2,TRUE)</f>
        <v>33.599999999999994</v>
      </c>
      <c r="K10" s="70">
        <f>J10/Sheet1!D29*Sheet1!D75</f>
        <v>3.919999999999999</v>
      </c>
      <c r="L10" s="70">
        <f t="shared" si="2"/>
        <v>29.679999999999996</v>
      </c>
      <c r="O10" s="70">
        <f>Sheet1!F65</f>
        <v>0.892381765916257</v>
      </c>
    </row>
    <row r="11" spans="1:15" ht="12.75">
      <c r="A11">
        <v>0.7</v>
      </c>
      <c r="B11" s="70">
        <f t="shared" si="0"/>
        <v>8.837267065298965</v>
      </c>
      <c r="C11" s="70">
        <f>A11*Sheet1!D29</f>
        <v>8.399999999999999</v>
      </c>
      <c r="E11" s="70">
        <f t="shared" si="1"/>
        <v>0.43726706529896586</v>
      </c>
      <c r="H11">
        <v>4</v>
      </c>
      <c r="I11" s="113">
        <f>(0.5*Sheet1!D73*(3.141593*((Sheet1!D7/2)*(Sheet1!D7/2)))*(H11*H11*H11)*(Sheet1!D74/100))</f>
        <v>62.32116264192</v>
      </c>
      <c r="J11" s="70">
        <f>VLOOKUP(I11,B5:C334,2,TRUE)</f>
        <v>48</v>
      </c>
      <c r="K11" s="70">
        <f>J11/Sheet1!D29*Sheet1!D75</f>
        <v>5.6</v>
      </c>
      <c r="L11" s="70">
        <f t="shared" si="2"/>
        <v>42.4</v>
      </c>
      <c r="O11" s="70">
        <f>Sheet1!F65</f>
        <v>0.892381765916257</v>
      </c>
    </row>
    <row r="12" spans="1:15" ht="12.75">
      <c r="A12">
        <v>0.8</v>
      </c>
      <c r="B12" s="70">
        <f t="shared" si="0"/>
        <v>10.171124330186405</v>
      </c>
      <c r="C12" s="70">
        <f>A12*Sheet1!D29</f>
        <v>9.600000000000001</v>
      </c>
      <c r="E12" s="70">
        <f t="shared" si="1"/>
        <v>0.5711243301864045</v>
      </c>
      <c r="H12">
        <v>4.5</v>
      </c>
      <c r="I12" s="113">
        <f>(0.5*Sheet1!D73*(3.141593*((Sheet1!D7/2)*(Sheet1!D7/2)))*(H12*H12*H12)*(Sheet1!D74/100))</f>
        <v>88.734624152265</v>
      </c>
      <c r="J12" s="70">
        <f>VLOOKUP(I12,B5:C334,2,TRUE)</f>
        <v>63.599999999999994</v>
      </c>
      <c r="K12" s="70">
        <f>J12/Sheet1!D29*Sheet1!D75</f>
        <v>7.419999999999999</v>
      </c>
      <c r="L12" s="70">
        <f t="shared" si="2"/>
        <v>56.17999999999999</v>
      </c>
      <c r="O12" s="70">
        <f>Sheet1!F65</f>
        <v>0.892381765916257</v>
      </c>
    </row>
    <row r="13" spans="1:15" ht="12.75">
      <c r="A13">
        <v>0.9</v>
      </c>
      <c r="B13" s="70">
        <f t="shared" si="0"/>
        <v>11.522829230392169</v>
      </c>
      <c r="C13" s="70">
        <f>A13*Sheet1!D29</f>
        <v>10.8</v>
      </c>
      <c r="E13" s="70">
        <f t="shared" si="1"/>
        <v>0.7228292303921682</v>
      </c>
      <c r="H13">
        <v>5</v>
      </c>
      <c r="I13" s="113">
        <f>(0.5*Sheet1!D73*(3.141593*((Sheet1!D7/2)*(Sheet1!D7/2)))*(H13*H13*H13)*(Sheet1!D74/100))</f>
        <v>121.721020785</v>
      </c>
      <c r="J13" s="70">
        <f>VLOOKUP(I13,B5:C334,2,TRUE)</f>
        <v>80.4</v>
      </c>
      <c r="K13" s="70">
        <f>J13/Sheet1!D29*Sheet1!D75</f>
        <v>9.379999999999999</v>
      </c>
      <c r="L13" s="70">
        <f t="shared" si="2"/>
        <v>71.02000000000001</v>
      </c>
      <c r="O13" s="70">
        <f>Sheet1!F65</f>
        <v>0.892381765916257</v>
      </c>
    </row>
    <row r="14" spans="1:15" ht="12.75">
      <c r="A14">
        <v>1</v>
      </c>
      <c r="B14" s="70">
        <f t="shared" si="0"/>
        <v>12.892381765916257</v>
      </c>
      <c r="C14" s="70">
        <f>A14*Sheet1!D29</f>
        <v>12</v>
      </c>
      <c r="E14" s="70">
        <f t="shared" si="1"/>
        <v>0.892381765916257</v>
      </c>
      <c r="H14">
        <v>5.5</v>
      </c>
      <c r="I14" s="113">
        <f>(0.5*Sheet1!D73*(3.141593*((Sheet1!D7/2)*(Sheet1!D7/2)))*(H14*H14*H14)*(Sheet1!D74/100))</f>
        <v>162.01067866483498</v>
      </c>
      <c r="J14" s="70">
        <f>VLOOKUP(I14,B5:C334,2,TRUE)</f>
        <v>99.60000000000001</v>
      </c>
      <c r="K14" s="70">
        <f>J14/Sheet1!D29*Sheet1!D75</f>
        <v>11.620000000000001</v>
      </c>
      <c r="L14" s="70">
        <f t="shared" si="2"/>
        <v>87.98</v>
      </c>
      <c r="O14" s="70">
        <f>Sheet1!F65</f>
        <v>0.892381765916257</v>
      </c>
    </row>
    <row r="15" spans="1:15" ht="12.75">
      <c r="A15">
        <v>1.1</v>
      </c>
      <c r="B15" s="70">
        <f t="shared" si="0"/>
        <v>14.279781936758672</v>
      </c>
      <c r="C15" s="70">
        <f>A15*Sheet1!D29</f>
        <v>13.200000000000001</v>
      </c>
      <c r="E15" s="70">
        <f t="shared" si="1"/>
        <v>1.0797819367586712</v>
      </c>
      <c r="H15">
        <v>6</v>
      </c>
      <c r="I15" s="113">
        <f>(0.5*Sheet1!D73*(3.141593*((Sheet1!D7/2)*(Sheet1!D7/2)))*(H15*H15*H15)*(Sheet1!D74/100))</f>
        <v>210.33392391648</v>
      </c>
      <c r="J15" s="70">
        <f>VLOOKUP(I15,B5:C334,2,TRUE)</f>
        <v>120</v>
      </c>
      <c r="K15" s="70">
        <f>J15/Sheet1!D29*Sheet1!D75</f>
        <v>14</v>
      </c>
      <c r="L15" s="70">
        <f t="shared" si="2"/>
        <v>106</v>
      </c>
      <c r="O15" s="70">
        <f>Sheet1!F65</f>
        <v>0.892381765916257</v>
      </c>
    </row>
    <row r="16" spans="1:15" ht="12.75">
      <c r="A16">
        <v>1.2</v>
      </c>
      <c r="B16" s="70">
        <f t="shared" si="0"/>
        <v>15.685029742919408</v>
      </c>
      <c r="C16" s="70">
        <f>A16*Sheet1!D29</f>
        <v>14.399999999999999</v>
      </c>
      <c r="E16" s="70">
        <f t="shared" si="1"/>
        <v>1.28502974291941</v>
      </c>
      <c r="H16">
        <v>6.5</v>
      </c>
      <c r="I16" s="113">
        <f>(0.5*Sheet1!D73*(3.141593*((Sheet1!D7/2)*(Sheet1!D7/2)))*(H16*H16*H16)*(Sheet1!D74/100))</f>
        <v>267.421082664645</v>
      </c>
      <c r="J16" s="70">
        <f>VLOOKUP(I16,B5:C334,2,TRUE)</f>
        <v>141.60000000000002</v>
      </c>
      <c r="K16" s="70">
        <f>J16/Sheet1!D29*Sheet1!D75</f>
        <v>16.520000000000003</v>
      </c>
      <c r="L16" s="70">
        <f t="shared" si="2"/>
        <v>125.08000000000001</v>
      </c>
      <c r="O16" s="70">
        <f>Sheet1!F65</f>
        <v>0.892381765916257</v>
      </c>
    </row>
    <row r="17" spans="1:15" ht="12.75">
      <c r="A17">
        <v>1.3</v>
      </c>
      <c r="B17" s="70">
        <f t="shared" si="0"/>
        <v>17.108125184398475</v>
      </c>
      <c r="C17" s="70">
        <f>A17*Sheet1!D29</f>
        <v>15.600000000000001</v>
      </c>
      <c r="E17" s="70">
        <f t="shared" si="1"/>
        <v>1.5081251843984744</v>
      </c>
      <c r="H17">
        <v>7</v>
      </c>
      <c r="I17" s="113">
        <f>(0.5*Sheet1!D73*(3.141593*((Sheet1!D7/2)*(Sheet1!D7/2)))*(H17*H17*H17)*(Sheet1!D74/100))</f>
        <v>334.00248103404</v>
      </c>
      <c r="J17" s="70">
        <f>VLOOKUP(I17,B5:C334,2,TRUE)</f>
        <v>164.39999999999998</v>
      </c>
      <c r="K17" s="70">
        <f>J17/Sheet1!D29*Sheet1!D75</f>
        <v>19.179999999999996</v>
      </c>
      <c r="L17" s="70">
        <f t="shared" si="2"/>
        <v>145.21999999999997</v>
      </c>
      <c r="O17" s="70">
        <f>Sheet1!F65</f>
        <v>0.892381765916257</v>
      </c>
    </row>
    <row r="18" spans="1:15" ht="12.75">
      <c r="A18">
        <v>1.4</v>
      </c>
      <c r="B18" s="70">
        <f t="shared" si="0"/>
        <v>18.54906826119586</v>
      </c>
      <c r="C18" s="70">
        <f>A18*Sheet1!D29</f>
        <v>16.799999999999997</v>
      </c>
      <c r="E18" s="70">
        <f t="shared" si="1"/>
        <v>1.7490682611958634</v>
      </c>
      <c r="H18">
        <v>7.5</v>
      </c>
      <c r="I18" s="113">
        <f>(0.5*Sheet1!D73*(3.141593*((Sheet1!D7/2)*(Sheet1!D7/2)))*(H18*H18*H18)*(Sheet1!D74/100))</f>
        <v>410.80844514937496</v>
      </c>
      <c r="J18" s="70">
        <f>VLOOKUP(I18,B5:C334,2,TRUE)</f>
        <v>188.39999999999998</v>
      </c>
      <c r="K18" s="70">
        <f>J18/Sheet1!D29*Sheet1!D75</f>
        <v>21.979999999999997</v>
      </c>
      <c r="L18" s="70">
        <f t="shared" si="2"/>
        <v>166.42</v>
      </c>
      <c r="O18" s="70">
        <f>Sheet1!F65</f>
        <v>0.892381765916257</v>
      </c>
    </row>
    <row r="19" spans="1:15" ht="12.75">
      <c r="A19">
        <v>1.5</v>
      </c>
      <c r="B19" s="70">
        <f t="shared" si="0"/>
        <v>20.007858973311578</v>
      </c>
      <c r="C19" s="70">
        <f>A19*Sheet1!D29</f>
        <v>18</v>
      </c>
      <c r="E19" s="70">
        <f t="shared" si="1"/>
        <v>2.007858973311578</v>
      </c>
      <c r="H19">
        <v>8</v>
      </c>
      <c r="I19" s="113">
        <f>(0.5*Sheet1!D73*(3.141593*((Sheet1!D7/2)*(Sheet1!D7/2)))*(H19*H19*H19)*(Sheet1!D74/100))</f>
        <v>498.56930113536</v>
      </c>
      <c r="J19" s="70">
        <f>VLOOKUP(I19,B5:C334,2,TRUE)</f>
        <v>213.60000000000002</v>
      </c>
      <c r="K19" s="70">
        <f>J19/Sheet1!D29*Sheet1!D75</f>
        <v>24.919999999999998</v>
      </c>
      <c r="L19" s="70">
        <f t="shared" si="2"/>
        <v>188.68000000000004</v>
      </c>
      <c r="O19" s="70">
        <f>Sheet1!F65</f>
        <v>0.892381765916257</v>
      </c>
    </row>
    <row r="20" spans="1:15" ht="12.75">
      <c r="A20">
        <v>1.6</v>
      </c>
      <c r="B20" s="70">
        <f t="shared" si="0"/>
        <v>21.48449732074562</v>
      </c>
      <c r="C20" s="70">
        <f>A20*Sheet1!D29</f>
        <v>19.200000000000003</v>
      </c>
      <c r="E20" s="70">
        <f t="shared" si="1"/>
        <v>2.284497320745618</v>
      </c>
      <c r="H20">
        <v>8.5</v>
      </c>
      <c r="I20" s="113">
        <f>(0.5*Sheet1!D73*(3.141593*((Sheet1!D7/2)*(Sheet1!D7/2)))*(H20*H20*H20)*(Sheet1!D74/100))</f>
        <v>598.015375116705</v>
      </c>
      <c r="J20" s="70">
        <f>VLOOKUP(I20,B5:C334,2,TRUE)</f>
        <v>240</v>
      </c>
      <c r="K20" s="70">
        <f>J20/Sheet1!D29*Sheet1!D75</f>
        <v>28</v>
      </c>
      <c r="L20" s="70">
        <f t="shared" si="2"/>
        <v>212</v>
      </c>
      <c r="O20" s="70">
        <f>Sheet1!F65</f>
        <v>0.892381765916257</v>
      </c>
    </row>
    <row r="21" spans="1:15" ht="12.75">
      <c r="A21">
        <v>1.7</v>
      </c>
      <c r="B21" s="70">
        <f t="shared" si="0"/>
        <v>22.97898330349798</v>
      </c>
      <c r="C21" s="70">
        <f>A21*Sheet1!D29</f>
        <v>20.4</v>
      </c>
      <c r="E21" s="70">
        <f t="shared" si="1"/>
        <v>2.5789833034979823</v>
      </c>
      <c r="H21">
        <v>9</v>
      </c>
      <c r="I21" s="113">
        <f>(0.5*Sheet1!D73*(3.141593*((Sheet1!D7/2)*(Sheet1!D7/2)))*(H21*H21*H21)*(Sheet1!D74/100))</f>
        <v>709.87699321812</v>
      </c>
      <c r="J21" s="70">
        <f>VLOOKUP(I21,B5:C334,2,TRUE)</f>
        <v>264</v>
      </c>
      <c r="K21" s="70">
        <f>J21/Sheet1!D29*Sheet1!D75</f>
        <v>30.799999999999997</v>
      </c>
      <c r="L21" s="70">
        <f t="shared" si="2"/>
        <v>233.2</v>
      </c>
      <c r="O21" s="70">
        <f>Sheet1!F65</f>
        <v>0.892381765916257</v>
      </c>
    </row>
    <row r="22" spans="1:15" ht="12.75">
      <c r="A22">
        <v>1.8</v>
      </c>
      <c r="B22" s="70">
        <f t="shared" si="0"/>
        <v>24.491316921568675</v>
      </c>
      <c r="C22" s="70">
        <f>A22*Sheet1!D29</f>
        <v>21.6</v>
      </c>
      <c r="E22" s="70">
        <f t="shared" si="1"/>
        <v>2.8913169215686727</v>
      </c>
      <c r="H22">
        <v>9.5</v>
      </c>
      <c r="I22" s="113">
        <f>(0.5*Sheet1!D73*(3.141593*((Sheet1!D7/2)*(Sheet1!D7/2)))*(H22*H22*H22)*(Sheet1!D74/100))</f>
        <v>834.8844815643149</v>
      </c>
      <c r="J22" s="70">
        <f>VLOOKUP(I22,B5:C334,2,TRUE)</f>
        <v>294</v>
      </c>
      <c r="K22" s="70">
        <f>J22/Sheet1!D29*Sheet1!D75</f>
        <v>34.3</v>
      </c>
      <c r="L22" s="70">
        <f t="shared" si="2"/>
        <v>259.7</v>
      </c>
      <c r="O22" s="70">
        <f>Sheet1!F65</f>
        <v>0.892381765916257</v>
      </c>
    </row>
    <row r="23" spans="1:15" ht="12.75">
      <c r="A23">
        <v>1.9</v>
      </c>
      <c r="B23" s="70">
        <f t="shared" si="0"/>
        <v>26.021498174957685</v>
      </c>
      <c r="C23" s="70">
        <f>A23*Sheet1!D29</f>
        <v>22.799999999999997</v>
      </c>
      <c r="E23" s="70">
        <f t="shared" si="1"/>
        <v>3.2214981749576874</v>
      </c>
      <c r="H23">
        <v>10</v>
      </c>
      <c r="I23" s="113">
        <f>(0.5*Sheet1!D73*(3.141593*((Sheet1!D7/2)*(Sheet1!D7/2)))*(H23*H23*H23)*(Sheet1!D74/100))</f>
        <v>973.76816628</v>
      </c>
      <c r="J23" s="70">
        <f>VLOOKUP(I23,B5:C334,2,TRUE)</f>
        <v>318</v>
      </c>
      <c r="K23" s="70">
        <f>J23/Sheet1!D29*Sheet1!D75</f>
        <v>37.099999999999994</v>
      </c>
      <c r="L23" s="70">
        <f t="shared" si="2"/>
        <v>280.9</v>
      </c>
      <c r="O23" s="70">
        <f>Sheet1!F65</f>
        <v>0.892381765916257</v>
      </c>
    </row>
    <row r="24" spans="1:15" ht="12.75">
      <c r="A24">
        <v>2</v>
      </c>
      <c r="B24" s="70">
        <f t="shared" si="0"/>
        <v>27.569527063665028</v>
      </c>
      <c r="C24" s="70">
        <f>A24*Sheet1!D29</f>
        <v>24</v>
      </c>
      <c r="E24" s="70">
        <f t="shared" si="1"/>
        <v>3.569527063665028</v>
      </c>
      <c r="H24">
        <v>10.5</v>
      </c>
      <c r="I24" s="113">
        <f>(0.5*Sheet1!D73*(3.141593*((Sheet1!D7/2)*(Sheet1!D7/2)))*(H24*H24*H24)*(Sheet1!D74/100))</f>
        <v>1127.258373489885</v>
      </c>
      <c r="J24" s="70">
        <f>VLOOKUP(I24,B5:C334,2,TRUE)</f>
        <v>348</v>
      </c>
      <c r="K24" s="70">
        <f>J24/Sheet1!D29*Sheet1!D75</f>
        <v>40.599999999999994</v>
      </c>
      <c r="L24" s="70">
        <f t="shared" si="2"/>
        <v>307.4</v>
      </c>
      <c r="O24" s="70">
        <f>Sheet1!F65</f>
        <v>0.892381765916257</v>
      </c>
    </row>
    <row r="25" spans="1:15" ht="12.75">
      <c r="A25">
        <v>2.1</v>
      </c>
      <c r="B25" s="70">
        <f t="shared" si="0"/>
        <v>29.135403587690696</v>
      </c>
      <c r="C25" s="70">
        <f>A25*Sheet1!D29</f>
        <v>25.200000000000003</v>
      </c>
      <c r="E25" s="70">
        <f t="shared" si="1"/>
        <v>3.9354035876906934</v>
      </c>
      <c r="H25">
        <v>11</v>
      </c>
      <c r="I25" s="113">
        <f>(0.5*Sheet1!D73*(3.141593*((Sheet1!D7/2)*(Sheet1!D7/2)))*(H25*H25*H25)*(Sheet1!D74/100))</f>
        <v>1296.0854293186799</v>
      </c>
      <c r="J25" s="70">
        <f>VLOOKUP(I25,B5:C334,2,TRUE)</f>
        <v>378</v>
      </c>
      <c r="K25" s="70">
        <f>J25/Sheet1!D29*Sheet1!D75</f>
        <v>44.099999999999994</v>
      </c>
      <c r="L25" s="70">
        <f t="shared" si="2"/>
        <v>333.9</v>
      </c>
      <c r="O25" s="70">
        <f>Sheet1!F65</f>
        <v>0.892381765916257</v>
      </c>
    </row>
    <row r="26" spans="1:15" ht="12.75">
      <c r="A26">
        <v>2.2</v>
      </c>
      <c r="B26" s="70">
        <f t="shared" si="0"/>
        <v>30.719127747034687</v>
      </c>
      <c r="C26" s="70">
        <f>A26*Sheet1!D29</f>
        <v>26.400000000000002</v>
      </c>
      <c r="E26" s="70">
        <f t="shared" si="1"/>
        <v>4.319127747034685</v>
      </c>
      <c r="H26">
        <v>11.5</v>
      </c>
      <c r="I26" s="113">
        <f>(0.5*Sheet1!D73*(3.141593*((Sheet1!D7/2)*(Sheet1!D7/2)))*(H26*H26*H26)*(Sheet1!D74/100))</f>
        <v>1480.9796598910948</v>
      </c>
      <c r="J26" s="70">
        <f>VLOOKUP(I26,B5:C334,2,TRUE)</f>
        <v>414</v>
      </c>
      <c r="K26" s="70">
        <f>J26/Sheet1!D29*Sheet1!D75</f>
        <v>48.3</v>
      </c>
      <c r="L26" s="70">
        <f t="shared" si="2"/>
        <v>365.7</v>
      </c>
      <c r="O26" s="70">
        <f>Sheet1!F65</f>
        <v>0.892381765916257</v>
      </c>
    </row>
    <row r="27" spans="1:15" ht="12.75">
      <c r="A27">
        <v>2.3</v>
      </c>
      <c r="B27" s="70">
        <f t="shared" si="0"/>
        <v>32.320699541696996</v>
      </c>
      <c r="C27" s="70">
        <f>A27*Sheet1!D29</f>
        <v>27.599999999999998</v>
      </c>
      <c r="E27" s="70">
        <f t="shared" si="1"/>
        <v>4.720699541696998</v>
      </c>
      <c r="H27">
        <v>12</v>
      </c>
      <c r="I27" s="113">
        <f>(0.5*Sheet1!D73*(3.141593*((Sheet1!D7/2)*(Sheet1!D7/2)))*(H27*H27*H27)*(Sheet1!D74/100))</f>
        <v>1682.67139133184</v>
      </c>
      <c r="J27" s="70">
        <f>VLOOKUP(I27,B5:C334,2,TRUE)</f>
        <v>444</v>
      </c>
      <c r="K27" s="70">
        <f>J27/Sheet1!D29*Sheet1!D75</f>
        <v>51.8</v>
      </c>
      <c r="L27" s="70">
        <f t="shared" si="2"/>
        <v>392.2</v>
      </c>
      <c r="O27" s="70">
        <f>Sheet1!F65</f>
        <v>0.892381765916257</v>
      </c>
    </row>
    <row r="28" spans="1:15" ht="12.75">
      <c r="A28">
        <v>2.4</v>
      </c>
      <c r="B28" s="70">
        <f t="shared" si="0"/>
        <v>33.940118971677634</v>
      </c>
      <c r="C28" s="70">
        <f>A28*Sheet1!D29</f>
        <v>28.799999999999997</v>
      </c>
      <c r="E28" s="70">
        <f t="shared" si="1"/>
        <v>5.14011897167764</v>
      </c>
      <c r="I28" s="113"/>
      <c r="O28" s="70">
        <f>Sheet1!F65</f>
        <v>0.892381765916257</v>
      </c>
    </row>
    <row r="29" spans="1:15" ht="12.75">
      <c r="A29">
        <v>2.5</v>
      </c>
      <c r="B29" s="70">
        <f t="shared" si="0"/>
        <v>35.577386036976606</v>
      </c>
      <c r="C29" s="70">
        <f>A29*Sheet1!D29</f>
        <v>30</v>
      </c>
      <c r="E29" s="70">
        <f t="shared" si="1"/>
        <v>5.5773860369766055</v>
      </c>
      <c r="I29" s="113"/>
      <c r="O29" s="70">
        <f>Sheet1!F65</f>
        <v>0.892381765916257</v>
      </c>
    </row>
    <row r="30" spans="1:15" ht="12.75">
      <c r="A30">
        <v>2.6</v>
      </c>
      <c r="B30" s="70">
        <f t="shared" si="0"/>
        <v>37.2325007375939</v>
      </c>
      <c r="C30" s="70">
        <f>A30*Sheet1!D29</f>
        <v>31.200000000000003</v>
      </c>
      <c r="E30" s="70">
        <f t="shared" si="1"/>
        <v>6.032500737593898</v>
      </c>
      <c r="I30" s="113"/>
      <c r="O30" s="70">
        <f>Sheet1!F65</f>
        <v>0.892381765916257</v>
      </c>
    </row>
    <row r="31" spans="1:15" ht="12.75">
      <c r="A31">
        <v>2.7</v>
      </c>
      <c r="B31" s="70">
        <f t="shared" si="0"/>
        <v>38.90546307352952</v>
      </c>
      <c r="C31" s="70">
        <f>A31*Sheet1!D29</f>
        <v>32.400000000000006</v>
      </c>
      <c r="E31" s="70">
        <f t="shared" si="1"/>
        <v>6.505463073529514</v>
      </c>
      <c r="I31" s="113"/>
      <c r="O31" s="70">
        <f>Sheet1!F65</f>
        <v>0.892381765916257</v>
      </c>
    </row>
    <row r="32" spans="1:15" ht="12.75">
      <c r="A32">
        <v>2.8</v>
      </c>
      <c r="B32" s="70">
        <f t="shared" si="0"/>
        <v>40.596273044783445</v>
      </c>
      <c r="C32" s="70">
        <f>A32*Sheet1!D29</f>
        <v>33.599999999999994</v>
      </c>
      <c r="E32" s="70">
        <f t="shared" si="1"/>
        <v>6.996273044783454</v>
      </c>
      <c r="I32" s="113"/>
      <c r="O32" s="70">
        <f>Sheet1!F65</f>
        <v>0.892381765916257</v>
      </c>
    </row>
    <row r="33" spans="1:15" ht="12.75">
      <c r="A33">
        <v>2.9</v>
      </c>
      <c r="B33" s="70">
        <f t="shared" si="0"/>
        <v>42.30493065135572</v>
      </c>
      <c r="C33" s="70">
        <f>A33*Sheet1!D29</f>
        <v>34.8</v>
      </c>
      <c r="E33" s="70">
        <f t="shared" si="1"/>
        <v>7.504930651355721</v>
      </c>
      <c r="I33" s="113"/>
      <c r="O33" s="70">
        <f>Sheet1!F65</f>
        <v>0.892381765916257</v>
      </c>
    </row>
    <row r="34" spans="1:15" ht="12.75">
      <c r="A34">
        <v>3</v>
      </c>
      <c r="B34" s="70">
        <f t="shared" si="0"/>
        <v>44.03143589324631</v>
      </c>
      <c r="C34" s="70">
        <f>A34*Sheet1!D29</f>
        <v>36</v>
      </c>
      <c r="E34" s="70">
        <f t="shared" si="1"/>
        <v>8.031435893246313</v>
      </c>
      <c r="I34" s="113"/>
      <c r="O34" s="70">
        <f>Sheet1!F65</f>
        <v>0.892381765916257</v>
      </c>
    </row>
    <row r="35" spans="1:15" ht="12.75">
      <c r="A35">
        <v>3.1</v>
      </c>
      <c r="B35" s="70">
        <f t="shared" si="0"/>
        <v>45.775788770455236</v>
      </c>
      <c r="C35" s="70">
        <f>A35*Sheet1!D29</f>
        <v>37.2</v>
      </c>
      <c r="E35" s="70">
        <f t="shared" si="1"/>
        <v>8.57578877045523</v>
      </c>
      <c r="O35" s="70">
        <f>Sheet1!F65</f>
        <v>0.892381765916257</v>
      </c>
    </row>
    <row r="36" spans="1:15" ht="12.75">
      <c r="A36">
        <v>3.2</v>
      </c>
      <c r="B36" s="70">
        <f t="shared" si="0"/>
        <v>47.53798928298248</v>
      </c>
      <c r="C36" s="70">
        <f>A36*Sheet1!D29</f>
        <v>38.400000000000006</v>
      </c>
      <c r="E36" s="70">
        <f t="shared" si="1"/>
        <v>9.137989282982472</v>
      </c>
      <c r="O36" s="70">
        <f>Sheet1!F65</f>
        <v>0.892381765916257</v>
      </c>
    </row>
    <row r="37" spans="1:15" ht="12.75">
      <c r="A37">
        <v>3.3</v>
      </c>
      <c r="B37" s="70">
        <f t="shared" si="0"/>
        <v>49.31803743082803</v>
      </c>
      <c r="C37" s="70">
        <f>A37*Sheet1!D29</f>
        <v>39.599999999999994</v>
      </c>
      <c r="E37" s="70">
        <f t="shared" si="1"/>
        <v>9.718037430828037</v>
      </c>
      <c r="O37" s="70">
        <f>Sheet1!F65</f>
        <v>0.892381765916257</v>
      </c>
    </row>
    <row r="38" spans="1:15" ht="12.75">
      <c r="A38">
        <v>3.4</v>
      </c>
      <c r="B38" s="70">
        <f t="shared" si="0"/>
        <v>51.11593321399192</v>
      </c>
      <c r="C38" s="70">
        <f>A38*Sheet1!D29</f>
        <v>40.8</v>
      </c>
      <c r="E38" s="70">
        <f t="shared" si="1"/>
        <v>10.31593321399193</v>
      </c>
      <c r="O38" s="70">
        <f>Sheet1!F65</f>
        <v>0.892381765916257</v>
      </c>
    </row>
    <row r="39" spans="1:15" ht="12.75">
      <c r="A39">
        <v>3.5</v>
      </c>
      <c r="B39" s="70">
        <f t="shared" si="0"/>
        <v>52.93167663247415</v>
      </c>
      <c r="C39" s="70">
        <f>A39*Sheet1!D29</f>
        <v>42</v>
      </c>
      <c r="E39" s="70">
        <f t="shared" si="1"/>
        <v>10.931676632474147</v>
      </c>
      <c r="O39" s="70">
        <f>Sheet1!F65</f>
        <v>0.892381765916257</v>
      </c>
    </row>
    <row r="40" spans="1:15" ht="12.75">
      <c r="A40">
        <v>3.6</v>
      </c>
      <c r="B40" s="70">
        <f t="shared" si="0"/>
        <v>54.7652676862747</v>
      </c>
      <c r="C40" s="70">
        <f>A40*Sheet1!D29</f>
        <v>43.2</v>
      </c>
      <c r="E40" s="70">
        <f t="shared" si="1"/>
        <v>11.56526768627469</v>
      </c>
      <c r="O40" s="70">
        <f>Sheet1!F65</f>
        <v>0.892381765916257</v>
      </c>
    </row>
    <row r="41" spans="1:15" ht="12.75">
      <c r="A41">
        <v>3.7</v>
      </c>
      <c r="B41" s="70">
        <f t="shared" si="0"/>
        <v>56.61670637539356</v>
      </c>
      <c r="C41" s="70">
        <f>A41*Sheet1!D29</f>
        <v>44.400000000000006</v>
      </c>
      <c r="E41" s="70">
        <f t="shared" si="1"/>
        <v>12.216706375393558</v>
      </c>
      <c r="O41" s="70">
        <f>Sheet1!F65</f>
        <v>0.892381765916257</v>
      </c>
    </row>
    <row r="42" spans="1:15" ht="12.75">
      <c r="A42">
        <v>3.8</v>
      </c>
      <c r="B42" s="70">
        <f t="shared" si="0"/>
        <v>58.485992699830746</v>
      </c>
      <c r="C42" s="70">
        <f>A42*Sheet1!D29</f>
        <v>45.599999999999994</v>
      </c>
      <c r="E42" s="70">
        <f t="shared" si="1"/>
        <v>12.88599269983075</v>
      </c>
      <c r="O42" s="70">
        <f>Sheet1!F65</f>
        <v>0.892381765916257</v>
      </c>
    </row>
    <row r="43" spans="1:15" ht="12.75">
      <c r="A43">
        <v>3.9</v>
      </c>
      <c r="B43" s="70">
        <f t="shared" si="0"/>
        <v>60.37312665958626</v>
      </c>
      <c r="C43" s="70">
        <f>A43*Sheet1!D29</f>
        <v>46.8</v>
      </c>
      <c r="E43" s="70">
        <f t="shared" si="1"/>
        <v>13.573126659586267</v>
      </c>
      <c r="O43" s="70">
        <f>Sheet1!F65</f>
        <v>0.892381765916257</v>
      </c>
    </row>
    <row r="44" spans="1:15" ht="12.75">
      <c r="A44">
        <v>4</v>
      </c>
      <c r="B44" s="70">
        <f t="shared" si="0"/>
        <v>62.27810825466011</v>
      </c>
      <c r="C44" s="70">
        <f>A44*Sheet1!D29</f>
        <v>48</v>
      </c>
      <c r="E44" s="70">
        <f t="shared" si="1"/>
        <v>14.278108254660111</v>
      </c>
      <c r="O44" s="70">
        <f>Sheet1!F65</f>
        <v>0.892381765916257</v>
      </c>
    </row>
    <row r="45" spans="1:15" ht="12.75">
      <c r="A45">
        <v>4.1</v>
      </c>
      <c r="B45" s="70">
        <f t="shared" si="0"/>
        <v>64.20093748505228</v>
      </c>
      <c r="C45" s="70">
        <f>A45*Sheet1!D29</f>
        <v>49.199999999999996</v>
      </c>
      <c r="E45" s="70">
        <f t="shared" si="1"/>
        <v>15.000937485052278</v>
      </c>
      <c r="O45" s="70">
        <f>Sheet1!F65</f>
        <v>0.892381765916257</v>
      </c>
    </row>
    <row r="46" spans="1:15" ht="12.75">
      <c r="A46">
        <v>4.2</v>
      </c>
      <c r="B46" s="70">
        <f t="shared" si="0"/>
        <v>66.14161435076278</v>
      </c>
      <c r="C46" s="70">
        <f>A46*Sheet1!D29</f>
        <v>50.400000000000006</v>
      </c>
      <c r="E46" s="70">
        <f t="shared" si="1"/>
        <v>15.741614350762774</v>
      </c>
      <c r="O46" s="70">
        <f>Sheet1!F65</f>
        <v>0.892381765916257</v>
      </c>
    </row>
    <row r="47" spans="1:15" ht="12.75">
      <c r="A47">
        <v>4.3</v>
      </c>
      <c r="B47" s="70">
        <f t="shared" si="0"/>
        <v>68.10013885179158</v>
      </c>
      <c r="C47" s="70">
        <f>A47*Sheet1!D29</f>
        <v>51.599999999999994</v>
      </c>
      <c r="E47" s="70">
        <f t="shared" si="1"/>
        <v>16.50013885179159</v>
      </c>
      <c r="O47" s="70">
        <f>Sheet1!F65</f>
        <v>0.892381765916257</v>
      </c>
    </row>
    <row r="48" spans="1:15" ht="12.75">
      <c r="A48">
        <v>4.4</v>
      </c>
      <c r="B48" s="70">
        <f t="shared" si="0"/>
        <v>70.07651098813875</v>
      </c>
      <c r="C48" s="70">
        <f>A48*Sheet1!D29</f>
        <v>52.800000000000004</v>
      </c>
      <c r="E48" s="70">
        <f t="shared" si="1"/>
        <v>17.27651098813874</v>
      </c>
      <c r="O48" s="70">
        <f>Sheet1!F65</f>
        <v>0.892381765916257</v>
      </c>
    </row>
    <row r="49" spans="1:15" ht="12.75">
      <c r="A49">
        <v>4.5</v>
      </c>
      <c r="B49" s="70">
        <f t="shared" si="0"/>
        <v>72.0707307598042</v>
      </c>
      <c r="C49" s="70">
        <f>A49*Sheet1!D29</f>
        <v>54</v>
      </c>
      <c r="E49" s="70">
        <f t="shared" si="1"/>
        <v>18.070730759804203</v>
      </c>
      <c r="O49" s="70">
        <f>Sheet1!F65</f>
        <v>0.892381765916257</v>
      </c>
    </row>
    <row r="50" spans="1:15" ht="12.75">
      <c r="A50">
        <v>4.6</v>
      </c>
      <c r="B50" s="70">
        <f t="shared" si="0"/>
        <v>74.082798166788</v>
      </c>
      <c r="C50" s="70">
        <f>A50*Sheet1!D29</f>
        <v>55.199999999999996</v>
      </c>
      <c r="E50" s="70">
        <f t="shared" si="1"/>
        <v>18.882798166787992</v>
      </c>
      <c r="O50" s="70">
        <f>Sheet1!F65</f>
        <v>0.892381765916257</v>
      </c>
    </row>
    <row r="51" spans="1:15" ht="12.75">
      <c r="A51">
        <v>4.7</v>
      </c>
      <c r="B51" s="70">
        <f t="shared" si="0"/>
        <v>76.11271320909012</v>
      </c>
      <c r="C51" s="70">
        <f>A51*Sheet1!D29</f>
        <v>56.400000000000006</v>
      </c>
      <c r="E51" s="70">
        <f t="shared" si="1"/>
        <v>19.71271320909012</v>
      </c>
      <c r="O51" s="70">
        <f>Sheet1!F65</f>
        <v>0.892381765916257</v>
      </c>
    </row>
    <row r="52" spans="1:15" ht="12.75">
      <c r="A52">
        <v>4.8</v>
      </c>
      <c r="B52" s="70">
        <f t="shared" si="0"/>
        <v>78.16047588671056</v>
      </c>
      <c r="C52" s="70">
        <f>A52*Sheet1!D29</f>
        <v>57.599999999999994</v>
      </c>
      <c r="E52" s="70">
        <f t="shared" si="1"/>
        <v>20.56047588671056</v>
      </c>
      <c r="O52" s="70">
        <f>Sheet1!F65</f>
        <v>0.892381765916257</v>
      </c>
    </row>
    <row r="53" spans="1:15" ht="12.75">
      <c r="A53">
        <v>4.9</v>
      </c>
      <c r="B53" s="70">
        <f t="shared" si="0"/>
        <v>80.22608619964933</v>
      </c>
      <c r="C53" s="70">
        <f>A53*Sheet1!D29</f>
        <v>58.800000000000004</v>
      </c>
      <c r="E53" s="70">
        <f t="shared" si="1"/>
        <v>21.426086199649333</v>
      </c>
      <c r="O53" s="70">
        <f>Sheet1!F65</f>
        <v>0.892381765916257</v>
      </c>
    </row>
    <row r="54" spans="1:15" ht="12.75">
      <c r="A54">
        <v>5</v>
      </c>
      <c r="B54" s="70">
        <f t="shared" si="0"/>
        <v>82.30954414790642</v>
      </c>
      <c r="C54" s="70">
        <f>A54*Sheet1!D29</f>
        <v>60</v>
      </c>
      <c r="E54" s="70">
        <f t="shared" si="1"/>
        <v>22.309544147906422</v>
      </c>
      <c r="O54" s="70">
        <f>Sheet1!F65</f>
        <v>0.892381765916257</v>
      </c>
    </row>
    <row r="55" spans="1:15" ht="12.75">
      <c r="A55">
        <v>5.1</v>
      </c>
      <c r="B55" s="70">
        <f t="shared" si="0"/>
        <v>84.41084973148183</v>
      </c>
      <c r="C55" s="70">
        <f>A55*Sheet1!D29</f>
        <v>61.199999999999996</v>
      </c>
      <c r="E55" s="70">
        <f t="shared" si="1"/>
        <v>23.21084973148184</v>
      </c>
      <c r="O55" s="70">
        <f>Sheet1!F65</f>
        <v>0.892381765916257</v>
      </c>
    </row>
    <row r="56" spans="1:15" ht="12.75">
      <c r="A56">
        <v>5.2</v>
      </c>
      <c r="B56" s="70">
        <f t="shared" si="0"/>
        <v>86.5300029503756</v>
      </c>
      <c r="C56" s="70">
        <f>A56*Sheet1!D29</f>
        <v>62.400000000000006</v>
      </c>
      <c r="E56" s="70">
        <f t="shared" si="1"/>
        <v>24.13000295037559</v>
      </c>
      <c r="O56" s="70">
        <f>Sheet1!F65</f>
        <v>0.892381765916257</v>
      </c>
    </row>
    <row r="57" spans="1:15" ht="12.75">
      <c r="A57">
        <v>5.3</v>
      </c>
      <c r="B57" s="70">
        <f t="shared" si="0"/>
        <v>88.66700380458765</v>
      </c>
      <c r="C57" s="70">
        <f>A57*Sheet1!D29</f>
        <v>63.599999999999994</v>
      </c>
      <c r="E57" s="70">
        <f t="shared" si="1"/>
        <v>25.067003804587657</v>
      </c>
      <c r="O57" s="70">
        <f>Sheet1!F65</f>
        <v>0.892381765916257</v>
      </c>
    </row>
    <row r="58" spans="1:15" ht="12.75">
      <c r="A58">
        <v>5.4</v>
      </c>
      <c r="B58" s="70">
        <f t="shared" si="0"/>
        <v>90.82185229411806</v>
      </c>
      <c r="C58" s="70">
        <f>A58*Sheet1!D29</f>
        <v>64.80000000000001</v>
      </c>
      <c r="E58" s="70">
        <f t="shared" si="1"/>
        <v>26.021852294118055</v>
      </c>
      <c r="O58" s="70">
        <f>Sheet1!F65</f>
        <v>0.892381765916257</v>
      </c>
    </row>
    <row r="59" spans="1:15" ht="12.75">
      <c r="A59">
        <v>5.5</v>
      </c>
      <c r="B59" s="70">
        <f t="shared" si="0"/>
        <v>92.99454841896677</v>
      </c>
      <c r="C59" s="70">
        <f>A59*Sheet1!D29</f>
        <v>66</v>
      </c>
      <c r="E59" s="70">
        <f t="shared" si="1"/>
        <v>26.994548418966772</v>
      </c>
      <c r="O59" s="70">
        <f>Sheet1!F65</f>
        <v>0.892381765916257</v>
      </c>
    </row>
    <row r="60" spans="1:15" ht="12.75">
      <c r="A60">
        <v>5.6</v>
      </c>
      <c r="B60" s="70">
        <f t="shared" si="0"/>
        <v>95.1850921791338</v>
      </c>
      <c r="C60" s="70">
        <f>A60*Sheet1!D29</f>
        <v>67.19999999999999</v>
      </c>
      <c r="E60" s="70">
        <f t="shared" si="1"/>
        <v>27.985092179133815</v>
      </c>
      <c r="O60" s="70">
        <f>Sheet1!F65</f>
        <v>0.892381765916257</v>
      </c>
    </row>
    <row r="61" spans="1:15" ht="12.75">
      <c r="A61">
        <v>5.7</v>
      </c>
      <c r="B61" s="70">
        <f t="shared" si="0"/>
        <v>97.3934835746192</v>
      </c>
      <c r="C61" s="70">
        <f>A61*Sheet1!D29</f>
        <v>68.4</v>
      </c>
      <c r="E61" s="70">
        <f t="shared" si="1"/>
        <v>28.99348357461919</v>
      </c>
      <c r="O61" s="70">
        <f>Sheet1!F65</f>
        <v>0.892381765916257</v>
      </c>
    </row>
    <row r="62" spans="1:15" ht="12.75">
      <c r="A62">
        <v>5.8</v>
      </c>
      <c r="B62" s="70">
        <f t="shared" si="0"/>
        <v>99.61972260542288</v>
      </c>
      <c r="C62" s="70">
        <f>A62*Sheet1!D29</f>
        <v>69.6</v>
      </c>
      <c r="E62" s="70">
        <f t="shared" si="1"/>
        <v>30.019722605422885</v>
      </c>
      <c r="O62" s="70">
        <f>Sheet1!F65</f>
        <v>0.892381765916257</v>
      </c>
    </row>
    <row r="63" spans="1:15" ht="12.75">
      <c r="A63">
        <v>5.9</v>
      </c>
      <c r="B63" s="70">
        <f t="shared" si="0"/>
        <v>101.86380927154491</v>
      </c>
      <c r="C63" s="70">
        <f>A63*Sheet1!D29</f>
        <v>70.80000000000001</v>
      </c>
      <c r="E63" s="70">
        <f t="shared" si="1"/>
        <v>31.063809271544905</v>
      </c>
      <c r="O63" s="70">
        <f>Sheet1!F65</f>
        <v>0.892381765916257</v>
      </c>
    </row>
    <row r="64" spans="1:15" ht="12.75">
      <c r="A64">
        <v>6</v>
      </c>
      <c r="B64" s="70">
        <f t="shared" si="0"/>
        <v>104.12574357298524</v>
      </c>
      <c r="C64" s="70">
        <f>A64*Sheet1!D29</f>
        <v>72</v>
      </c>
      <c r="E64" s="70">
        <f t="shared" si="1"/>
        <v>32.12574357298525</v>
      </c>
      <c r="O64" s="70">
        <f>Sheet1!F65</f>
        <v>0.892381765916257</v>
      </c>
    </row>
    <row r="65" spans="1:15" ht="12.75">
      <c r="A65">
        <v>6.1</v>
      </c>
      <c r="B65" s="70">
        <f t="shared" si="0"/>
        <v>106.40552550974391</v>
      </c>
      <c r="C65" s="70">
        <f>A65*Sheet1!D29</f>
        <v>73.19999999999999</v>
      </c>
      <c r="E65" s="70">
        <f t="shared" si="1"/>
        <v>33.205525509743914</v>
      </c>
      <c r="O65" s="70">
        <f>Sheet1!F65</f>
        <v>0.892381765916257</v>
      </c>
    </row>
    <row r="66" spans="1:15" ht="12.75">
      <c r="A66">
        <v>6.2</v>
      </c>
      <c r="B66" s="70">
        <f t="shared" si="0"/>
        <v>108.70315508182092</v>
      </c>
      <c r="C66" s="70">
        <f>A66*Sheet1!D29</f>
        <v>74.4</v>
      </c>
      <c r="E66" s="70">
        <f t="shared" si="1"/>
        <v>34.30315508182092</v>
      </c>
      <c r="O66" s="70">
        <f>Sheet1!F65</f>
        <v>0.892381765916257</v>
      </c>
    </row>
    <row r="67" spans="1:15" ht="12.75">
      <c r="A67">
        <v>6.3</v>
      </c>
      <c r="B67" s="70">
        <f t="shared" si="0"/>
        <v>111.01863228921623</v>
      </c>
      <c r="C67" s="70">
        <f>A67*Sheet1!D29</f>
        <v>75.6</v>
      </c>
      <c r="E67" s="70">
        <f t="shared" si="1"/>
        <v>35.418632289216234</v>
      </c>
      <c r="O67" s="70">
        <f>Sheet1!F65</f>
        <v>0.892381765916257</v>
      </c>
    </row>
    <row r="68" spans="1:15" ht="12.75">
      <c r="A68">
        <v>6.4</v>
      </c>
      <c r="B68" s="70">
        <f t="shared" si="0"/>
        <v>113.35195713192991</v>
      </c>
      <c r="C68" s="70">
        <f>A68*Sheet1!D29</f>
        <v>76.80000000000001</v>
      </c>
      <c r="E68" s="70">
        <f t="shared" si="1"/>
        <v>36.55195713192989</v>
      </c>
      <c r="O68" s="70">
        <f>Sheet1!F65</f>
        <v>0.892381765916257</v>
      </c>
    </row>
    <row r="69" spans="1:15" ht="12.75">
      <c r="A69">
        <v>6.5</v>
      </c>
      <c r="B69" s="70">
        <f aca="true" t="shared" si="3" ref="B69:B132">C69+E69</f>
        <v>115.70312960996185</v>
      </c>
      <c r="C69" s="70">
        <f>A69*Sheet1!D29</f>
        <v>78</v>
      </c>
      <c r="E69" s="70">
        <f aca="true" t="shared" si="4" ref="E69:E132">(A69*A69)*O69</f>
        <v>37.703129609961856</v>
      </c>
      <c r="O69" s="70">
        <f>Sheet1!F65</f>
        <v>0.892381765916257</v>
      </c>
    </row>
    <row r="70" spans="1:15" ht="12.75">
      <c r="A70">
        <v>6.6</v>
      </c>
      <c r="B70" s="70">
        <f t="shared" si="3"/>
        <v>118.07214972331214</v>
      </c>
      <c r="C70" s="70">
        <f>A70*Sheet1!D29</f>
        <v>79.19999999999999</v>
      </c>
      <c r="E70" s="70">
        <f t="shared" si="4"/>
        <v>38.87214972331215</v>
      </c>
      <c r="O70" s="70">
        <f>Sheet1!F65</f>
        <v>0.892381765916257</v>
      </c>
    </row>
    <row r="71" spans="1:15" ht="12.75">
      <c r="A71">
        <v>6.7</v>
      </c>
      <c r="B71" s="70">
        <f t="shared" si="3"/>
        <v>120.45901747198079</v>
      </c>
      <c r="C71" s="70">
        <f>A71*Sheet1!D29</f>
        <v>80.4</v>
      </c>
      <c r="E71" s="70">
        <f t="shared" si="4"/>
        <v>40.05901747198077</v>
      </c>
      <c r="O71" s="70">
        <f>Sheet1!F65</f>
        <v>0.892381765916257</v>
      </c>
    </row>
    <row r="72" spans="1:15" ht="12.75">
      <c r="A72">
        <v>6.8</v>
      </c>
      <c r="B72" s="70">
        <f t="shared" si="3"/>
        <v>122.86373285596771</v>
      </c>
      <c r="C72" s="70">
        <f>A72*Sheet1!D29</f>
        <v>81.6</v>
      </c>
      <c r="E72" s="70">
        <f t="shared" si="4"/>
        <v>41.26373285596772</v>
      </c>
      <c r="O72" s="70">
        <f>Sheet1!F65</f>
        <v>0.892381765916257</v>
      </c>
    </row>
    <row r="73" spans="1:15" ht="12.75">
      <c r="A73">
        <v>6.9</v>
      </c>
      <c r="B73" s="70">
        <f t="shared" si="3"/>
        <v>125.28629587527301</v>
      </c>
      <c r="C73" s="70">
        <f>A73*Sheet1!D29</f>
        <v>82.80000000000001</v>
      </c>
      <c r="E73" s="70">
        <f t="shared" si="4"/>
        <v>42.486295875273</v>
      </c>
      <c r="O73" s="70">
        <f>Sheet1!F65</f>
        <v>0.892381765916257</v>
      </c>
    </row>
    <row r="74" spans="1:15" ht="12.75">
      <c r="A74">
        <v>7</v>
      </c>
      <c r="B74" s="70">
        <f t="shared" si="3"/>
        <v>127.72670652989659</v>
      </c>
      <c r="C74" s="70">
        <f>A74*Sheet1!D29</f>
        <v>84</v>
      </c>
      <c r="E74" s="70">
        <f t="shared" si="4"/>
        <v>43.72670652989659</v>
      </c>
      <c r="O74" s="70">
        <f>Sheet1!F65</f>
        <v>0.892381765916257</v>
      </c>
    </row>
    <row r="75" spans="1:15" ht="12.75">
      <c r="A75">
        <v>7.1</v>
      </c>
      <c r="B75" s="70">
        <f t="shared" si="3"/>
        <v>130.1849648198385</v>
      </c>
      <c r="C75" s="70">
        <f>A75*Sheet1!D29</f>
        <v>85.19999999999999</v>
      </c>
      <c r="E75" s="70">
        <f t="shared" si="4"/>
        <v>44.98496481983851</v>
      </c>
      <c r="O75" s="70">
        <f>Sheet1!F65</f>
        <v>0.892381765916257</v>
      </c>
    </row>
    <row r="76" spans="1:15" ht="12.75">
      <c r="A76">
        <v>7.2</v>
      </c>
      <c r="B76" s="70">
        <f t="shared" si="3"/>
        <v>132.66107074509875</v>
      </c>
      <c r="C76" s="70">
        <f>A76*Sheet1!D29</f>
        <v>86.4</v>
      </c>
      <c r="E76" s="70">
        <f t="shared" si="4"/>
        <v>46.26107074509876</v>
      </c>
      <c r="O76" s="70">
        <f>Sheet1!F65</f>
        <v>0.892381765916257</v>
      </c>
    </row>
    <row r="77" spans="1:15" ht="12.75">
      <c r="A77">
        <v>7.3</v>
      </c>
      <c r="B77" s="70">
        <f t="shared" si="3"/>
        <v>135.15502430567733</v>
      </c>
      <c r="C77" s="70">
        <f>A77*Sheet1!D29</f>
        <v>87.6</v>
      </c>
      <c r="E77" s="70">
        <f t="shared" si="4"/>
        <v>47.555024305677335</v>
      </c>
      <c r="O77" s="70">
        <f>Sheet1!F65</f>
        <v>0.892381765916257</v>
      </c>
    </row>
    <row r="78" spans="1:15" ht="12.75">
      <c r="A78">
        <v>7.4</v>
      </c>
      <c r="B78" s="70">
        <f t="shared" si="3"/>
        <v>137.66682550157424</v>
      </c>
      <c r="C78" s="70">
        <f>A78*Sheet1!D29</f>
        <v>88.80000000000001</v>
      </c>
      <c r="E78" s="70">
        <f t="shared" si="4"/>
        <v>48.86682550157423</v>
      </c>
      <c r="O78" s="70">
        <f>Sheet1!F65</f>
        <v>0.892381765916257</v>
      </c>
    </row>
    <row r="79" spans="1:15" ht="12.75">
      <c r="A79">
        <v>7.5</v>
      </c>
      <c r="B79" s="70">
        <f t="shared" si="3"/>
        <v>140.19647433278945</v>
      </c>
      <c r="C79" s="70">
        <f>A79*Sheet1!D29</f>
        <v>90</v>
      </c>
      <c r="E79" s="70">
        <f t="shared" si="4"/>
        <v>50.19647433278946</v>
      </c>
      <c r="O79" s="70">
        <f>Sheet1!F65</f>
        <v>0.892381765916257</v>
      </c>
    </row>
    <row r="80" spans="1:15" ht="12.75">
      <c r="A80">
        <v>7.6</v>
      </c>
      <c r="B80" s="70">
        <f t="shared" si="3"/>
        <v>142.743970799323</v>
      </c>
      <c r="C80" s="70">
        <f>A80*Sheet1!D29</f>
        <v>91.19999999999999</v>
      </c>
      <c r="E80" s="70">
        <f t="shared" si="4"/>
        <v>51.543970799323</v>
      </c>
      <c r="O80" s="70">
        <f>Sheet1!F65</f>
        <v>0.892381765916257</v>
      </c>
    </row>
    <row r="81" spans="1:15" ht="12.75">
      <c r="A81">
        <v>7.7</v>
      </c>
      <c r="B81" s="70">
        <f t="shared" si="3"/>
        <v>145.3093149011749</v>
      </c>
      <c r="C81" s="70">
        <f>A81*Sheet1!D29</f>
        <v>92.4</v>
      </c>
      <c r="E81" s="70">
        <f t="shared" si="4"/>
        <v>52.90931490117488</v>
      </c>
      <c r="O81" s="70">
        <f>Sheet1!F65</f>
        <v>0.892381765916257</v>
      </c>
    </row>
    <row r="82" spans="1:15" ht="12.75">
      <c r="A82">
        <v>7.8</v>
      </c>
      <c r="B82" s="70">
        <f t="shared" si="3"/>
        <v>147.89250663834505</v>
      </c>
      <c r="C82" s="70">
        <f>A82*Sheet1!D29</f>
        <v>93.6</v>
      </c>
      <c r="E82" s="70">
        <f t="shared" si="4"/>
        <v>54.29250663834507</v>
      </c>
      <c r="O82" s="70">
        <f>Sheet1!F65</f>
        <v>0.892381765916257</v>
      </c>
    </row>
    <row r="83" spans="1:15" ht="12.75">
      <c r="A83">
        <v>7.9</v>
      </c>
      <c r="B83" s="70">
        <f t="shared" si="3"/>
        <v>150.4935460108336</v>
      </c>
      <c r="C83" s="70">
        <f>A83*Sheet1!D29</f>
        <v>94.80000000000001</v>
      </c>
      <c r="E83" s="70">
        <f t="shared" si="4"/>
        <v>55.6935460108336</v>
      </c>
      <c r="O83" s="70">
        <f>Sheet1!F65</f>
        <v>0.892381765916257</v>
      </c>
    </row>
    <row r="84" spans="1:15" ht="12.75">
      <c r="A84">
        <v>8</v>
      </c>
      <c r="B84" s="70">
        <f t="shared" si="3"/>
        <v>153.11243301864044</v>
      </c>
      <c r="C84" s="70">
        <f>A84*Sheet1!D29</f>
        <v>96</v>
      </c>
      <c r="E84" s="70">
        <f t="shared" si="4"/>
        <v>57.112433018640445</v>
      </c>
      <c r="O84" s="70">
        <f>Sheet1!F65</f>
        <v>0.892381765916257</v>
      </c>
    </row>
    <row r="85" spans="1:15" ht="12.75">
      <c r="A85">
        <v>8.1</v>
      </c>
      <c r="B85" s="70">
        <f t="shared" si="3"/>
        <v>155.7491676617656</v>
      </c>
      <c r="C85" s="70">
        <f>A85*Sheet1!D29</f>
        <v>97.19999999999999</v>
      </c>
      <c r="E85" s="70">
        <f t="shared" si="4"/>
        <v>58.549167661765615</v>
      </c>
      <c r="O85" s="70">
        <f>Sheet1!F65</f>
        <v>0.892381765916257</v>
      </c>
    </row>
    <row r="86" spans="1:15" ht="12.75">
      <c r="A86">
        <v>8.2</v>
      </c>
      <c r="B86" s="70">
        <f t="shared" si="3"/>
        <v>158.4037499402091</v>
      </c>
      <c r="C86" s="70">
        <f>A86*Sheet1!D29</f>
        <v>98.39999999999999</v>
      </c>
      <c r="E86" s="70">
        <f t="shared" si="4"/>
        <v>60.00374994020911</v>
      </c>
      <c r="O86" s="70">
        <f>Sheet1!F65</f>
        <v>0.892381765916257</v>
      </c>
    </row>
    <row r="87" spans="1:15" ht="12.75">
      <c r="A87">
        <v>8.3</v>
      </c>
      <c r="B87" s="70">
        <f t="shared" si="3"/>
        <v>161.07617985397096</v>
      </c>
      <c r="C87" s="70">
        <f>A87*Sheet1!D29</f>
        <v>99.60000000000001</v>
      </c>
      <c r="E87" s="70">
        <f t="shared" si="4"/>
        <v>61.476179853970955</v>
      </c>
      <c r="O87" s="70">
        <f>Sheet1!F65</f>
        <v>0.892381765916257</v>
      </c>
    </row>
    <row r="88" spans="1:15" ht="12.75">
      <c r="A88">
        <v>8.4</v>
      </c>
      <c r="B88" s="70">
        <f t="shared" si="3"/>
        <v>163.7664574030511</v>
      </c>
      <c r="C88" s="70">
        <f>A88*Sheet1!D29</f>
        <v>100.80000000000001</v>
      </c>
      <c r="E88" s="70">
        <f t="shared" si="4"/>
        <v>62.966457403051095</v>
      </c>
      <c r="O88" s="70">
        <f>Sheet1!F65</f>
        <v>0.892381765916257</v>
      </c>
    </row>
    <row r="89" spans="1:15" ht="12.75">
      <c r="A89">
        <v>8.5</v>
      </c>
      <c r="B89" s="70">
        <f t="shared" si="3"/>
        <v>166.47458258744956</v>
      </c>
      <c r="C89" s="70">
        <f>A89*Sheet1!D29</f>
        <v>102</v>
      </c>
      <c r="E89" s="70">
        <f t="shared" si="4"/>
        <v>64.47458258744956</v>
      </c>
      <c r="O89" s="70">
        <f>Sheet1!F65</f>
        <v>0.892381765916257</v>
      </c>
    </row>
    <row r="90" spans="1:15" ht="12.75">
      <c r="A90">
        <v>8.6</v>
      </c>
      <c r="B90" s="70">
        <f t="shared" si="3"/>
        <v>169.20055540716635</v>
      </c>
      <c r="C90" s="70">
        <f>A90*Sheet1!D29</f>
        <v>103.19999999999999</v>
      </c>
      <c r="E90" s="70">
        <f t="shared" si="4"/>
        <v>66.00055540716636</v>
      </c>
      <c r="O90" s="70">
        <f>Sheet1!F65</f>
        <v>0.892381765916257</v>
      </c>
    </row>
    <row r="91" spans="1:15" ht="12.75">
      <c r="A91">
        <v>8.7</v>
      </c>
      <c r="B91" s="70">
        <f t="shared" si="3"/>
        <v>171.94437586220147</v>
      </c>
      <c r="C91" s="70">
        <f>A91*Sheet1!D29</f>
        <v>104.39999999999999</v>
      </c>
      <c r="E91" s="70">
        <f t="shared" si="4"/>
        <v>67.54437586220148</v>
      </c>
      <c r="O91" s="70">
        <f>Sheet1!F65</f>
        <v>0.892381765916257</v>
      </c>
    </row>
    <row r="92" spans="1:15" ht="12.75">
      <c r="A92">
        <v>8.8</v>
      </c>
      <c r="B92" s="70">
        <f t="shared" si="3"/>
        <v>174.70604395255498</v>
      </c>
      <c r="C92" s="70">
        <f>A92*Sheet1!D29</f>
        <v>105.60000000000001</v>
      </c>
      <c r="E92" s="70">
        <f t="shared" si="4"/>
        <v>69.10604395255496</v>
      </c>
      <c r="O92" s="70">
        <f>Sheet1!F65</f>
        <v>0.892381765916257</v>
      </c>
    </row>
    <row r="93" spans="1:15" ht="12.75">
      <c r="A93">
        <v>8.9</v>
      </c>
      <c r="B93" s="70">
        <f t="shared" si="3"/>
        <v>177.48555967822674</v>
      </c>
      <c r="C93" s="70">
        <f>A93*Sheet1!D29</f>
        <v>106.80000000000001</v>
      </c>
      <c r="E93" s="70">
        <f t="shared" si="4"/>
        <v>70.68555967822672</v>
      </c>
      <c r="O93" s="70">
        <f>Sheet1!F65</f>
        <v>0.892381765916257</v>
      </c>
    </row>
    <row r="94" spans="1:15" ht="12.75">
      <c r="A94">
        <v>9</v>
      </c>
      <c r="B94" s="70">
        <f t="shared" si="3"/>
        <v>180.28292303921683</v>
      </c>
      <c r="C94" s="70">
        <f>A94*Sheet1!D29</f>
        <v>108</v>
      </c>
      <c r="E94" s="70">
        <f t="shared" si="4"/>
        <v>72.28292303921681</v>
      </c>
      <c r="O94" s="70">
        <f>Sheet1!F65</f>
        <v>0.892381765916257</v>
      </c>
    </row>
    <row r="95" spans="1:15" ht="12.75">
      <c r="A95">
        <v>9.1</v>
      </c>
      <c r="B95" s="70">
        <f t="shared" si="3"/>
        <v>183.09813403552522</v>
      </c>
      <c r="C95" s="70">
        <f>A95*Sheet1!D29</f>
        <v>109.19999999999999</v>
      </c>
      <c r="E95" s="70">
        <f t="shared" si="4"/>
        <v>73.89813403552523</v>
      </c>
      <c r="O95" s="70">
        <f>Sheet1!F65</f>
        <v>0.892381765916257</v>
      </c>
    </row>
    <row r="96" spans="1:15" ht="12.75">
      <c r="A96">
        <v>9.2</v>
      </c>
      <c r="B96" s="70">
        <f t="shared" si="3"/>
        <v>185.93119266715195</v>
      </c>
      <c r="C96" s="70">
        <f>A96*Sheet1!D29</f>
        <v>110.39999999999999</v>
      </c>
      <c r="E96" s="70">
        <f t="shared" si="4"/>
        <v>75.53119266715197</v>
      </c>
      <c r="O96" s="70">
        <f>Sheet1!F65</f>
        <v>0.892381765916257</v>
      </c>
    </row>
    <row r="97" spans="1:15" ht="12.75">
      <c r="A97">
        <v>9.3</v>
      </c>
      <c r="B97" s="70">
        <f t="shared" si="3"/>
        <v>188.78209893409706</v>
      </c>
      <c r="C97" s="70">
        <f>A97*Sheet1!D29</f>
        <v>111.60000000000001</v>
      </c>
      <c r="E97" s="70">
        <f t="shared" si="4"/>
        <v>77.18209893409707</v>
      </c>
      <c r="O97" s="70">
        <f>Sheet1!F65</f>
        <v>0.892381765916257</v>
      </c>
    </row>
    <row r="98" spans="1:15" ht="12.75">
      <c r="A98">
        <v>9.4</v>
      </c>
      <c r="B98" s="70">
        <f t="shared" si="3"/>
        <v>191.65085283636049</v>
      </c>
      <c r="C98" s="70">
        <f>A98*Sheet1!D29</f>
        <v>112.80000000000001</v>
      </c>
      <c r="E98" s="70">
        <f t="shared" si="4"/>
        <v>78.85085283636047</v>
      </c>
      <c r="O98" s="70">
        <f>Sheet1!F65</f>
        <v>0.892381765916257</v>
      </c>
    </row>
    <row r="99" spans="1:15" ht="12.75">
      <c r="A99">
        <v>9.5</v>
      </c>
      <c r="B99" s="70">
        <f t="shared" si="3"/>
        <v>194.53745437394218</v>
      </c>
      <c r="C99" s="70">
        <f>A99*Sheet1!D29</f>
        <v>114</v>
      </c>
      <c r="E99" s="70">
        <f t="shared" si="4"/>
        <v>80.5374543739422</v>
      </c>
      <c r="O99" s="70">
        <f>Sheet1!F65</f>
        <v>0.892381765916257</v>
      </c>
    </row>
    <row r="100" spans="1:15" ht="12.75">
      <c r="A100">
        <v>9.6</v>
      </c>
      <c r="B100" s="70">
        <f t="shared" si="3"/>
        <v>197.44190354684224</v>
      </c>
      <c r="C100" s="70">
        <f>A100*Sheet1!D29</f>
        <v>115.19999999999999</v>
      </c>
      <c r="E100" s="70">
        <f t="shared" si="4"/>
        <v>82.24190354684224</v>
      </c>
      <c r="O100" s="70">
        <f>Sheet1!F65</f>
        <v>0.892381765916257</v>
      </c>
    </row>
    <row r="101" spans="1:15" ht="12.75">
      <c r="A101">
        <v>9.7</v>
      </c>
      <c r="B101" s="70">
        <f t="shared" si="3"/>
        <v>200.3642003550606</v>
      </c>
      <c r="C101" s="70">
        <f>A101*Sheet1!D29</f>
        <v>116.39999999999999</v>
      </c>
      <c r="E101" s="70">
        <f t="shared" si="4"/>
        <v>83.96420035506061</v>
      </c>
      <c r="O101" s="70">
        <f>Sheet1!F65</f>
        <v>0.892381765916257</v>
      </c>
    </row>
    <row r="102" spans="1:15" ht="12.75">
      <c r="A102">
        <v>9.8</v>
      </c>
      <c r="B102" s="70">
        <f t="shared" si="3"/>
        <v>203.30434479859736</v>
      </c>
      <c r="C102" s="70">
        <f>A102*Sheet1!D29</f>
        <v>117.60000000000001</v>
      </c>
      <c r="E102" s="70">
        <f t="shared" si="4"/>
        <v>85.70434479859733</v>
      </c>
      <c r="O102" s="70">
        <f>Sheet1!F65</f>
        <v>0.892381765916257</v>
      </c>
    </row>
    <row r="103" spans="1:15" ht="12.75">
      <c r="A103">
        <v>9.9</v>
      </c>
      <c r="B103" s="70">
        <f t="shared" si="3"/>
        <v>206.26233687745236</v>
      </c>
      <c r="C103" s="70">
        <f>A103*Sheet1!D29</f>
        <v>118.80000000000001</v>
      </c>
      <c r="E103" s="70">
        <f t="shared" si="4"/>
        <v>87.46233687745234</v>
      </c>
      <c r="O103" s="70">
        <f>Sheet1!F65</f>
        <v>0.892381765916257</v>
      </c>
    </row>
    <row r="104" spans="1:15" ht="12.75">
      <c r="A104">
        <v>10</v>
      </c>
      <c r="B104" s="70">
        <f t="shared" si="3"/>
        <v>209.2381765916257</v>
      </c>
      <c r="C104" s="70">
        <f>A104*Sheet1!D29</f>
        <v>120</v>
      </c>
      <c r="E104" s="70">
        <f t="shared" si="4"/>
        <v>89.23817659162569</v>
      </c>
      <c r="O104" s="70">
        <f>Sheet1!F65</f>
        <v>0.892381765916257</v>
      </c>
    </row>
    <row r="105" spans="1:15" ht="12.75">
      <c r="A105">
        <v>10.1</v>
      </c>
      <c r="B105" s="70">
        <f t="shared" si="3"/>
        <v>212.23186394111735</v>
      </c>
      <c r="C105" s="70">
        <f>A105*Sheet1!D29</f>
        <v>121.19999999999999</v>
      </c>
      <c r="E105" s="70">
        <f t="shared" si="4"/>
        <v>91.03186394111736</v>
      </c>
      <c r="O105" s="70">
        <f>Sheet1!F65</f>
        <v>0.892381765916257</v>
      </c>
    </row>
    <row r="106" spans="1:15" ht="12.75">
      <c r="A106">
        <v>10.2</v>
      </c>
      <c r="B106" s="70">
        <f t="shared" si="3"/>
        <v>215.24339892592735</v>
      </c>
      <c r="C106" s="70">
        <f>A106*Sheet1!D29</f>
        <v>122.39999999999999</v>
      </c>
      <c r="E106" s="70">
        <f t="shared" si="4"/>
        <v>92.84339892592736</v>
      </c>
      <c r="O106" s="70">
        <f>Sheet1!F65</f>
        <v>0.892381765916257</v>
      </c>
    </row>
    <row r="107" spans="1:15" ht="12.75">
      <c r="A107">
        <v>10.3</v>
      </c>
      <c r="B107" s="70">
        <f t="shared" si="3"/>
        <v>218.27278154605574</v>
      </c>
      <c r="C107" s="70">
        <f>A107*Sheet1!D29</f>
        <v>123.60000000000001</v>
      </c>
      <c r="E107" s="70">
        <f t="shared" si="4"/>
        <v>94.67278154605572</v>
      </c>
      <c r="O107" s="70">
        <f>Sheet1!F65</f>
        <v>0.892381765916257</v>
      </c>
    </row>
    <row r="108" spans="1:15" ht="12.75">
      <c r="A108">
        <v>10.4</v>
      </c>
      <c r="B108" s="70">
        <f t="shared" si="3"/>
        <v>221.32001180150237</v>
      </c>
      <c r="C108" s="70">
        <f>A108*Sheet1!D29</f>
        <v>124.80000000000001</v>
      </c>
      <c r="E108" s="70">
        <f t="shared" si="4"/>
        <v>96.52001180150236</v>
      </c>
      <c r="O108" s="70">
        <f>Sheet1!F65</f>
        <v>0.892381765916257</v>
      </c>
    </row>
    <row r="109" spans="1:15" ht="12.75">
      <c r="A109">
        <v>10.5</v>
      </c>
      <c r="B109" s="70">
        <f t="shared" si="3"/>
        <v>224.38508969226734</v>
      </c>
      <c r="C109" s="70">
        <f>A109*Sheet1!D29</f>
        <v>126</v>
      </c>
      <c r="E109" s="70">
        <f t="shared" si="4"/>
        <v>98.38508969226733</v>
      </c>
      <c r="O109" s="70">
        <f>Sheet1!F65</f>
        <v>0.892381765916257</v>
      </c>
    </row>
    <row r="110" spans="1:15" ht="12.75">
      <c r="A110">
        <v>10.6</v>
      </c>
      <c r="B110" s="70">
        <f t="shared" si="3"/>
        <v>227.46801521835062</v>
      </c>
      <c r="C110" s="70">
        <f>A110*Sheet1!D29</f>
        <v>127.19999999999999</v>
      </c>
      <c r="E110" s="70">
        <f t="shared" si="4"/>
        <v>100.26801521835063</v>
      </c>
      <c r="O110" s="70">
        <f>Sheet1!F65</f>
        <v>0.892381765916257</v>
      </c>
    </row>
    <row r="111" spans="1:15" ht="12.75">
      <c r="A111">
        <v>10.7</v>
      </c>
      <c r="B111" s="70">
        <f t="shared" si="3"/>
        <v>230.56878837975222</v>
      </c>
      <c r="C111" s="70">
        <f>A111*Sheet1!D29</f>
        <v>128.39999999999998</v>
      </c>
      <c r="E111" s="70">
        <f t="shared" si="4"/>
        <v>102.16878837975224</v>
      </c>
      <c r="O111" s="70">
        <f>Sheet1!F65</f>
        <v>0.892381765916257</v>
      </c>
    </row>
    <row r="112" spans="1:15" ht="12.75">
      <c r="A112">
        <v>10.8</v>
      </c>
      <c r="B112" s="70">
        <f t="shared" si="3"/>
        <v>233.68740917647224</v>
      </c>
      <c r="C112" s="70">
        <f>A112*Sheet1!D29</f>
        <v>129.60000000000002</v>
      </c>
      <c r="E112" s="70">
        <f t="shared" si="4"/>
        <v>104.08740917647222</v>
      </c>
      <c r="O112" s="70">
        <f>Sheet1!F65</f>
        <v>0.892381765916257</v>
      </c>
    </row>
    <row r="113" spans="1:15" ht="12.75">
      <c r="A113">
        <v>10.9</v>
      </c>
      <c r="B113" s="70">
        <f t="shared" si="3"/>
        <v>236.8238776085105</v>
      </c>
      <c r="C113" s="70">
        <f>A113*Sheet1!D29</f>
        <v>130.8</v>
      </c>
      <c r="E113" s="70">
        <f t="shared" si="4"/>
        <v>106.02387760851049</v>
      </c>
      <c r="O113" s="70">
        <f>Sheet1!F65</f>
        <v>0.892381765916257</v>
      </c>
    </row>
    <row r="114" spans="1:15" ht="12.75">
      <c r="A114">
        <v>11</v>
      </c>
      <c r="B114" s="70">
        <f t="shared" si="3"/>
        <v>239.9781936758671</v>
      </c>
      <c r="C114" s="70">
        <f>A114*Sheet1!D29</f>
        <v>132</v>
      </c>
      <c r="E114" s="70">
        <f t="shared" si="4"/>
        <v>107.97819367586709</v>
      </c>
      <c r="O114" s="70">
        <f>Sheet1!F65</f>
        <v>0.892381765916257</v>
      </c>
    </row>
    <row r="115" spans="1:15" ht="12.75">
      <c r="A115">
        <v>11.1</v>
      </c>
      <c r="B115" s="70">
        <f t="shared" si="3"/>
        <v>243.150357378542</v>
      </c>
      <c r="C115" s="70">
        <f>A115*Sheet1!D29</f>
        <v>133.2</v>
      </c>
      <c r="E115" s="70">
        <f t="shared" si="4"/>
        <v>109.95035737854201</v>
      </c>
      <c r="O115" s="70">
        <f>Sheet1!F65</f>
        <v>0.892381765916257</v>
      </c>
    </row>
    <row r="116" spans="1:15" ht="12.75">
      <c r="A116">
        <v>11.2</v>
      </c>
      <c r="B116" s="70">
        <f t="shared" si="3"/>
        <v>246.34036871653524</v>
      </c>
      <c r="C116" s="70">
        <f>A116*Sheet1!D29</f>
        <v>134.39999999999998</v>
      </c>
      <c r="E116" s="70">
        <f t="shared" si="4"/>
        <v>111.94036871653526</v>
      </c>
      <c r="O116" s="70">
        <f>Sheet1!F65</f>
        <v>0.892381765916257</v>
      </c>
    </row>
    <row r="117" spans="1:15" ht="12.75">
      <c r="A117">
        <v>11.3</v>
      </c>
      <c r="B117" s="70">
        <f t="shared" si="3"/>
        <v>249.5482276898469</v>
      </c>
      <c r="C117" s="70">
        <f>A117*Sheet1!D29</f>
        <v>135.60000000000002</v>
      </c>
      <c r="E117" s="70">
        <f t="shared" si="4"/>
        <v>113.94822768984686</v>
      </c>
      <c r="O117" s="70">
        <f>Sheet1!F65</f>
        <v>0.892381765916257</v>
      </c>
    </row>
    <row r="118" spans="1:15" ht="12.75">
      <c r="A118">
        <v>11.4</v>
      </c>
      <c r="B118" s="70">
        <f t="shared" si="3"/>
        <v>252.77393429847677</v>
      </c>
      <c r="C118" s="70">
        <f>A118*Sheet1!D29</f>
        <v>136.8</v>
      </c>
      <c r="E118" s="70">
        <f t="shared" si="4"/>
        <v>115.97393429847676</v>
      </c>
      <c r="O118" s="70">
        <f>Sheet1!F65</f>
        <v>0.892381765916257</v>
      </c>
    </row>
    <row r="119" spans="1:15" ht="12.75">
      <c r="A119">
        <v>11.5</v>
      </c>
      <c r="B119" s="70">
        <f t="shared" si="3"/>
        <v>256.017488542425</v>
      </c>
      <c r="C119" s="70">
        <f>A119*Sheet1!D29</f>
        <v>138</v>
      </c>
      <c r="E119" s="70">
        <f t="shared" si="4"/>
        <v>118.01748854242499</v>
      </c>
      <c r="O119" s="70">
        <f>Sheet1!F65</f>
        <v>0.892381765916257</v>
      </c>
    </row>
    <row r="120" spans="1:15" ht="12.75">
      <c r="A120">
        <v>11.6</v>
      </c>
      <c r="B120" s="70">
        <f t="shared" si="3"/>
        <v>259.27889042169153</v>
      </c>
      <c r="C120" s="70">
        <f>A120*Sheet1!D29</f>
        <v>139.2</v>
      </c>
      <c r="E120" s="70">
        <f t="shared" si="4"/>
        <v>120.07889042169154</v>
      </c>
      <c r="O120" s="70">
        <f>Sheet1!F65</f>
        <v>0.892381765916257</v>
      </c>
    </row>
    <row r="121" spans="1:15" ht="12.75">
      <c r="A121">
        <v>11.7</v>
      </c>
      <c r="B121" s="70">
        <f t="shared" si="3"/>
        <v>262.55813993627635</v>
      </c>
      <c r="C121" s="70">
        <f>A121*Sheet1!D29</f>
        <v>140.39999999999998</v>
      </c>
      <c r="E121" s="70">
        <f t="shared" si="4"/>
        <v>122.1581399362764</v>
      </c>
      <c r="O121" s="70">
        <f>Sheet1!F65</f>
        <v>0.892381765916257</v>
      </c>
    </row>
    <row r="122" spans="1:15" ht="12.75">
      <c r="A122">
        <v>11.8</v>
      </c>
      <c r="B122" s="70">
        <f t="shared" si="3"/>
        <v>265.8552370861796</v>
      </c>
      <c r="C122" s="70">
        <f>A122*Sheet1!D29</f>
        <v>141.60000000000002</v>
      </c>
      <c r="E122" s="70">
        <f t="shared" si="4"/>
        <v>124.25523708617962</v>
      </c>
      <c r="O122" s="70">
        <f>Sheet1!F65</f>
        <v>0.892381765916257</v>
      </c>
    </row>
    <row r="123" spans="1:15" ht="12.75">
      <c r="A123">
        <v>11.9</v>
      </c>
      <c r="B123" s="70">
        <f t="shared" si="3"/>
        <v>269.17018187140116</v>
      </c>
      <c r="C123" s="70">
        <f>A123*Sheet1!D29</f>
        <v>142.8</v>
      </c>
      <c r="E123" s="70">
        <f t="shared" si="4"/>
        <v>126.37018187140116</v>
      </c>
      <c r="O123" s="70">
        <f>Sheet1!F65</f>
        <v>0.892381765916257</v>
      </c>
    </row>
    <row r="124" spans="1:15" ht="12.75">
      <c r="A124">
        <v>12</v>
      </c>
      <c r="B124" s="70">
        <f t="shared" si="3"/>
        <v>272.502974291941</v>
      </c>
      <c r="C124" s="70">
        <f>A124*Sheet1!D29</f>
        <v>144</v>
      </c>
      <c r="E124" s="70">
        <f t="shared" si="4"/>
        <v>128.502974291941</v>
      </c>
      <c r="O124" s="70">
        <f>Sheet1!F65</f>
        <v>0.892381765916257</v>
      </c>
    </row>
    <row r="125" spans="1:15" ht="12.75">
      <c r="A125">
        <v>12.1</v>
      </c>
      <c r="B125" s="70">
        <f t="shared" si="3"/>
        <v>275.8536143477992</v>
      </c>
      <c r="C125" s="70">
        <f>A125*Sheet1!D29</f>
        <v>145.2</v>
      </c>
      <c r="E125" s="70">
        <f t="shared" si="4"/>
        <v>130.6536143477992</v>
      </c>
      <c r="O125" s="70">
        <f>Sheet1!F65</f>
        <v>0.892381765916257</v>
      </c>
    </row>
    <row r="126" spans="1:15" ht="12.75">
      <c r="A126">
        <v>12.2</v>
      </c>
      <c r="B126" s="70">
        <f t="shared" si="3"/>
        <v>279.22210203897566</v>
      </c>
      <c r="C126" s="70">
        <f>A126*Sheet1!D29</f>
        <v>146.39999999999998</v>
      </c>
      <c r="E126" s="70">
        <f t="shared" si="4"/>
        <v>132.82210203897566</v>
      </c>
      <c r="O126" s="70">
        <f>Sheet1!F65</f>
        <v>0.892381765916257</v>
      </c>
    </row>
    <row r="127" spans="1:15" ht="12.75">
      <c r="A127">
        <v>12.3</v>
      </c>
      <c r="B127" s="70">
        <f t="shared" si="3"/>
        <v>282.60843736547054</v>
      </c>
      <c r="C127" s="70">
        <f>A127*Sheet1!D29</f>
        <v>147.60000000000002</v>
      </c>
      <c r="E127" s="70">
        <f t="shared" si="4"/>
        <v>135.00843736547054</v>
      </c>
      <c r="O127" s="70">
        <f>Sheet1!F65</f>
        <v>0.892381765916257</v>
      </c>
    </row>
    <row r="128" spans="1:15" ht="12.75">
      <c r="A128">
        <v>12.4</v>
      </c>
      <c r="B128" s="70">
        <f t="shared" si="3"/>
        <v>286.0126203272837</v>
      </c>
      <c r="C128" s="70">
        <f>A128*Sheet1!D29</f>
        <v>148.8</v>
      </c>
      <c r="E128" s="70">
        <f t="shared" si="4"/>
        <v>137.21262032728367</v>
      </c>
      <c r="O128" s="70">
        <f>Sheet1!F65</f>
        <v>0.892381765916257</v>
      </c>
    </row>
    <row r="129" spans="1:15" ht="12.75">
      <c r="A129">
        <v>12.5</v>
      </c>
      <c r="B129" s="70">
        <f t="shared" si="3"/>
        <v>289.4346509244151</v>
      </c>
      <c r="C129" s="70">
        <f>A129*Sheet1!D29</f>
        <v>150</v>
      </c>
      <c r="E129" s="70">
        <f t="shared" si="4"/>
        <v>139.43465092441514</v>
      </c>
      <c r="O129" s="70">
        <f>Sheet1!F65</f>
        <v>0.892381765916257</v>
      </c>
    </row>
    <row r="130" spans="1:15" ht="12.75">
      <c r="A130">
        <v>12.6</v>
      </c>
      <c r="B130" s="70">
        <f t="shared" si="3"/>
        <v>292.8745291568649</v>
      </c>
      <c r="C130" s="70">
        <f>A130*Sheet1!D29</f>
        <v>151.2</v>
      </c>
      <c r="E130" s="70">
        <f t="shared" si="4"/>
        <v>141.67452915686493</v>
      </c>
      <c r="O130" s="70">
        <f>Sheet1!F65</f>
        <v>0.892381765916257</v>
      </c>
    </row>
    <row r="131" spans="1:15" ht="12.75">
      <c r="A131">
        <v>12.7</v>
      </c>
      <c r="B131" s="70">
        <f t="shared" si="3"/>
        <v>296.332255024633</v>
      </c>
      <c r="C131" s="70">
        <f>A131*Sheet1!D29</f>
        <v>152.39999999999998</v>
      </c>
      <c r="E131" s="70">
        <f t="shared" si="4"/>
        <v>143.93225502463306</v>
      </c>
      <c r="O131" s="70">
        <f>Sheet1!F65</f>
        <v>0.892381765916257</v>
      </c>
    </row>
    <row r="132" spans="1:15" ht="12.75">
      <c r="A132">
        <v>12.8</v>
      </c>
      <c r="B132" s="70">
        <f t="shared" si="3"/>
        <v>299.8078285277196</v>
      </c>
      <c r="C132" s="70">
        <f>A132*Sheet1!D29</f>
        <v>153.60000000000002</v>
      </c>
      <c r="E132" s="70">
        <f t="shared" si="4"/>
        <v>146.20782852771956</v>
      </c>
      <c r="O132" s="70">
        <f>Sheet1!F65</f>
        <v>0.892381765916257</v>
      </c>
    </row>
    <row r="133" spans="1:15" ht="12.75">
      <c r="A133">
        <v>12.9</v>
      </c>
      <c r="B133" s="70">
        <f aca="true" t="shared" si="5" ref="B133:B196">C133+E133</f>
        <v>303.30124966612436</v>
      </c>
      <c r="C133" s="70">
        <f>A133*Sheet1!D29</f>
        <v>154.8</v>
      </c>
      <c r="E133" s="70">
        <f aca="true" t="shared" si="6" ref="E133:E196">(A133*A133)*O133</f>
        <v>148.50124966612432</v>
      </c>
      <c r="O133" s="70">
        <f>Sheet1!F65</f>
        <v>0.892381765916257</v>
      </c>
    </row>
    <row r="134" spans="1:15" ht="12.75">
      <c r="A134">
        <v>13</v>
      </c>
      <c r="B134" s="70">
        <f t="shared" si="5"/>
        <v>306.8125184398474</v>
      </c>
      <c r="C134" s="70">
        <f>A134*Sheet1!D29</f>
        <v>156</v>
      </c>
      <c r="E134" s="70">
        <f t="shared" si="6"/>
        <v>150.81251843984742</v>
      </c>
      <c r="O134" s="70">
        <f>Sheet1!F65</f>
        <v>0.892381765916257</v>
      </c>
    </row>
    <row r="135" spans="1:15" ht="12.75">
      <c r="A135">
        <v>13.1</v>
      </c>
      <c r="B135" s="70">
        <f t="shared" si="5"/>
        <v>310.3416348488888</v>
      </c>
      <c r="C135" s="70">
        <f>A135*Sheet1!D29</f>
        <v>157.2</v>
      </c>
      <c r="E135" s="70">
        <f t="shared" si="6"/>
        <v>153.14163484888886</v>
      </c>
      <c r="O135" s="70">
        <f>Sheet1!F65</f>
        <v>0.892381765916257</v>
      </c>
    </row>
    <row r="136" spans="1:15" ht="12.75">
      <c r="A136">
        <v>13.2</v>
      </c>
      <c r="B136" s="70">
        <f t="shared" si="5"/>
        <v>313.88859889324857</v>
      </c>
      <c r="C136" s="70">
        <f>A136*Sheet1!D29</f>
        <v>158.39999999999998</v>
      </c>
      <c r="E136" s="70">
        <f t="shared" si="6"/>
        <v>155.4885988932486</v>
      </c>
      <c r="O136" s="70">
        <f>Sheet1!F65</f>
        <v>0.892381765916257</v>
      </c>
    </row>
    <row r="137" spans="1:15" ht="12.75">
      <c r="A137">
        <v>13.3</v>
      </c>
      <c r="B137" s="70">
        <f t="shared" si="5"/>
        <v>317.4534105729267</v>
      </c>
      <c r="C137" s="70">
        <f>A137*Sheet1!D29</f>
        <v>159.60000000000002</v>
      </c>
      <c r="E137" s="70">
        <f t="shared" si="6"/>
        <v>157.85341057292672</v>
      </c>
      <c r="O137" s="70">
        <f>Sheet1!F65</f>
        <v>0.892381765916257</v>
      </c>
    </row>
    <row r="138" spans="1:15" ht="12.75">
      <c r="A138">
        <v>13.4</v>
      </c>
      <c r="B138" s="70">
        <f t="shared" si="5"/>
        <v>321.0360698879231</v>
      </c>
      <c r="C138" s="70">
        <f>A138*Sheet1!D29</f>
        <v>160.8</v>
      </c>
      <c r="E138" s="70">
        <f t="shared" si="6"/>
        <v>160.2360698879231</v>
      </c>
      <c r="O138" s="70">
        <f>Sheet1!F65</f>
        <v>0.892381765916257</v>
      </c>
    </row>
    <row r="139" spans="1:15" ht="12.75">
      <c r="A139">
        <v>13.5</v>
      </c>
      <c r="B139" s="70">
        <f t="shared" si="5"/>
        <v>324.63657683823783</v>
      </c>
      <c r="C139" s="70">
        <f>A139*Sheet1!D29</f>
        <v>162</v>
      </c>
      <c r="E139" s="70">
        <f t="shared" si="6"/>
        <v>162.63657683823783</v>
      </c>
      <c r="O139" s="70">
        <f>Sheet1!F65</f>
        <v>0.892381765916257</v>
      </c>
    </row>
    <row r="140" spans="1:15" ht="12.75">
      <c r="A140">
        <v>13.6</v>
      </c>
      <c r="B140" s="70">
        <f t="shared" si="5"/>
        <v>328.25493142387086</v>
      </c>
      <c r="C140" s="70">
        <f>A140*Sheet1!D29</f>
        <v>163.2</v>
      </c>
      <c r="E140" s="70">
        <f t="shared" si="6"/>
        <v>165.05493142387087</v>
      </c>
      <c r="O140" s="70">
        <f>Sheet1!F65</f>
        <v>0.892381765916257</v>
      </c>
    </row>
    <row r="141" spans="1:15" ht="12.75">
      <c r="A141">
        <v>13.7</v>
      </c>
      <c r="B141" s="70">
        <f t="shared" si="5"/>
        <v>331.8911336448222</v>
      </c>
      <c r="C141" s="70">
        <f>A141*Sheet1!D29</f>
        <v>164.39999999999998</v>
      </c>
      <c r="E141" s="70">
        <f t="shared" si="6"/>
        <v>167.49113364482224</v>
      </c>
      <c r="O141" s="70">
        <f>Sheet1!F65</f>
        <v>0.892381765916257</v>
      </c>
    </row>
    <row r="142" spans="1:15" ht="12.75">
      <c r="A142">
        <v>13.8</v>
      </c>
      <c r="B142" s="70">
        <f t="shared" si="5"/>
        <v>335.545183501092</v>
      </c>
      <c r="C142" s="70">
        <f>A142*Sheet1!D29</f>
        <v>165.60000000000002</v>
      </c>
      <c r="E142" s="70">
        <f t="shared" si="6"/>
        <v>169.945183501092</v>
      </c>
      <c r="O142" s="70">
        <f>Sheet1!F65</f>
        <v>0.892381765916257</v>
      </c>
    </row>
    <row r="143" spans="1:15" ht="12.75">
      <c r="A143">
        <v>13.9</v>
      </c>
      <c r="B143" s="70">
        <f t="shared" si="5"/>
        <v>339.21708099268005</v>
      </c>
      <c r="C143" s="70">
        <f>A143*Sheet1!D29</f>
        <v>166.8</v>
      </c>
      <c r="E143" s="70">
        <f t="shared" si="6"/>
        <v>172.41708099268</v>
      </c>
      <c r="O143" s="70">
        <f>Sheet1!F65</f>
        <v>0.892381765916257</v>
      </c>
    </row>
    <row r="144" spans="1:15" ht="12.75">
      <c r="A144">
        <v>14</v>
      </c>
      <c r="B144" s="70">
        <f t="shared" si="5"/>
        <v>342.90682611958636</v>
      </c>
      <c r="C144" s="70">
        <f>A144*Sheet1!D29</f>
        <v>168</v>
      </c>
      <c r="E144" s="70">
        <f t="shared" si="6"/>
        <v>174.90682611958636</v>
      </c>
      <c r="O144" s="70">
        <f>Sheet1!F65</f>
        <v>0.892381765916257</v>
      </c>
    </row>
    <row r="145" spans="1:15" ht="12.75">
      <c r="A145">
        <v>14.1</v>
      </c>
      <c r="B145" s="70">
        <f t="shared" si="5"/>
        <v>346.61441888181105</v>
      </c>
      <c r="C145" s="70">
        <f>A145*Sheet1!D29</f>
        <v>169.2</v>
      </c>
      <c r="E145" s="70">
        <f t="shared" si="6"/>
        <v>177.41441888181106</v>
      </c>
      <c r="O145" s="70">
        <f>Sheet1!F65</f>
        <v>0.892381765916257</v>
      </c>
    </row>
    <row r="146" spans="1:15" ht="12.75">
      <c r="A146">
        <v>14.2</v>
      </c>
      <c r="B146" s="70">
        <f t="shared" si="5"/>
        <v>350.339859279354</v>
      </c>
      <c r="C146" s="70">
        <f>A146*Sheet1!D29</f>
        <v>170.39999999999998</v>
      </c>
      <c r="E146" s="70">
        <f t="shared" si="6"/>
        <v>179.93985927935404</v>
      </c>
      <c r="O146" s="70">
        <f>Sheet1!F65</f>
        <v>0.892381765916257</v>
      </c>
    </row>
    <row r="147" spans="1:15" ht="12.75">
      <c r="A147">
        <v>14.3</v>
      </c>
      <c r="B147" s="70">
        <f t="shared" si="5"/>
        <v>354.0831473122154</v>
      </c>
      <c r="C147" s="70">
        <f>A147*Sheet1!D29</f>
        <v>171.60000000000002</v>
      </c>
      <c r="E147" s="70">
        <f t="shared" si="6"/>
        <v>182.48314731221538</v>
      </c>
      <c r="O147" s="70">
        <f>Sheet1!F65</f>
        <v>0.892381765916257</v>
      </c>
    </row>
    <row r="148" spans="1:15" ht="12.75">
      <c r="A148">
        <v>14.4</v>
      </c>
      <c r="B148" s="70">
        <f t="shared" si="5"/>
        <v>357.84428298039506</v>
      </c>
      <c r="C148" s="70">
        <f>A148*Sheet1!D29</f>
        <v>172.8</v>
      </c>
      <c r="E148" s="70">
        <f t="shared" si="6"/>
        <v>185.04428298039505</v>
      </c>
      <c r="O148" s="70">
        <f>Sheet1!F65</f>
        <v>0.892381765916257</v>
      </c>
    </row>
    <row r="149" spans="1:15" ht="12.75">
      <c r="A149">
        <v>14.5</v>
      </c>
      <c r="B149" s="70">
        <f t="shared" si="5"/>
        <v>361.62326628389303</v>
      </c>
      <c r="C149" s="70">
        <f>A149*Sheet1!D29</f>
        <v>174</v>
      </c>
      <c r="E149" s="70">
        <f t="shared" si="6"/>
        <v>187.62326628389303</v>
      </c>
      <c r="O149" s="70">
        <f>Sheet1!F65</f>
        <v>0.892381765916257</v>
      </c>
    </row>
    <row r="150" spans="1:15" ht="12.75">
      <c r="A150">
        <v>14.6</v>
      </c>
      <c r="B150" s="70">
        <f t="shared" si="5"/>
        <v>365.42009722270933</v>
      </c>
      <c r="C150" s="70">
        <f>A150*Sheet1!D29</f>
        <v>175.2</v>
      </c>
      <c r="E150" s="70">
        <f t="shared" si="6"/>
        <v>190.22009722270934</v>
      </c>
      <c r="O150" s="70">
        <f>Sheet1!F65</f>
        <v>0.892381765916257</v>
      </c>
    </row>
    <row r="151" spans="1:15" ht="12.75">
      <c r="A151">
        <v>14.7</v>
      </c>
      <c r="B151" s="70">
        <f t="shared" si="5"/>
        <v>369.2347757968439</v>
      </c>
      <c r="C151" s="70">
        <f>A151*Sheet1!D29</f>
        <v>176.39999999999998</v>
      </c>
      <c r="E151" s="70">
        <f t="shared" si="6"/>
        <v>192.83477579684396</v>
      </c>
      <c r="O151" s="70">
        <f>Sheet1!F65</f>
        <v>0.892381765916257</v>
      </c>
    </row>
    <row r="152" spans="1:15" ht="12.75">
      <c r="A152">
        <v>14.8</v>
      </c>
      <c r="B152" s="70">
        <f t="shared" si="5"/>
        <v>373.0673020062969</v>
      </c>
      <c r="C152" s="70">
        <f>A152*Sheet1!D29</f>
        <v>177.60000000000002</v>
      </c>
      <c r="E152" s="70">
        <f t="shared" si="6"/>
        <v>195.46730200629693</v>
      </c>
      <c r="O152" s="70">
        <f>Sheet1!F65</f>
        <v>0.892381765916257</v>
      </c>
    </row>
    <row r="153" spans="1:15" ht="12.75">
      <c r="A153">
        <v>14.9</v>
      </c>
      <c r="B153" s="70">
        <f t="shared" si="5"/>
        <v>376.9176758510682</v>
      </c>
      <c r="C153" s="70">
        <f>A153*Sheet1!D29</f>
        <v>178.8</v>
      </c>
      <c r="E153" s="70">
        <f t="shared" si="6"/>
        <v>198.1176758510682</v>
      </c>
      <c r="O153" s="70">
        <f>Sheet1!F65</f>
        <v>0.892381765916257</v>
      </c>
    </row>
    <row r="154" spans="1:15" ht="12.75">
      <c r="A154">
        <v>15</v>
      </c>
      <c r="B154" s="70">
        <f t="shared" si="5"/>
        <v>380.7858973311578</v>
      </c>
      <c r="C154" s="70">
        <f>A154*Sheet1!D29</f>
        <v>180</v>
      </c>
      <c r="E154" s="70">
        <f t="shared" si="6"/>
        <v>200.78589733115783</v>
      </c>
      <c r="O154" s="70">
        <f>Sheet1!F65</f>
        <v>0.892381765916257</v>
      </c>
    </row>
    <row r="155" spans="1:15" ht="12.75">
      <c r="A155">
        <v>15.1</v>
      </c>
      <c r="B155" s="70">
        <f t="shared" si="5"/>
        <v>384.67196644656576</v>
      </c>
      <c r="C155" s="70">
        <f>A155*Sheet1!D29</f>
        <v>181.2</v>
      </c>
      <c r="E155" s="70">
        <f t="shared" si="6"/>
        <v>203.47196644656574</v>
      </c>
      <c r="O155" s="70">
        <f>Sheet1!F65</f>
        <v>0.892381765916257</v>
      </c>
    </row>
    <row r="156" spans="1:15" ht="12.75">
      <c r="A156">
        <v>15.2</v>
      </c>
      <c r="B156" s="70">
        <f t="shared" si="5"/>
        <v>388.575883197292</v>
      </c>
      <c r="C156" s="70">
        <f>A156*Sheet1!D29</f>
        <v>182.39999999999998</v>
      </c>
      <c r="E156" s="70">
        <f t="shared" si="6"/>
        <v>206.175883197292</v>
      </c>
      <c r="O156" s="70">
        <f>Sheet1!F65</f>
        <v>0.892381765916257</v>
      </c>
    </row>
    <row r="157" spans="1:15" ht="12.75">
      <c r="A157">
        <v>15.3</v>
      </c>
      <c r="B157" s="70">
        <f t="shared" si="5"/>
        <v>392.49764758333663</v>
      </c>
      <c r="C157" s="70">
        <f>A157*Sheet1!D29</f>
        <v>183.60000000000002</v>
      </c>
      <c r="E157" s="70">
        <f t="shared" si="6"/>
        <v>208.8976475833366</v>
      </c>
      <c r="O157" s="70">
        <f>Sheet1!F65</f>
        <v>0.892381765916257</v>
      </c>
    </row>
    <row r="158" spans="1:15" ht="12.75">
      <c r="A158">
        <v>15.4</v>
      </c>
      <c r="B158" s="70">
        <f t="shared" si="5"/>
        <v>396.43725960469953</v>
      </c>
      <c r="C158" s="70">
        <f>A158*Sheet1!D29</f>
        <v>184.8</v>
      </c>
      <c r="E158" s="70">
        <f t="shared" si="6"/>
        <v>211.63725960469952</v>
      </c>
      <c r="O158" s="70">
        <f>Sheet1!F65</f>
        <v>0.892381765916257</v>
      </c>
    </row>
    <row r="159" spans="1:15" ht="12.75">
      <c r="A159">
        <v>15.5</v>
      </c>
      <c r="B159" s="70">
        <f t="shared" si="5"/>
        <v>400.3947192613807</v>
      </c>
      <c r="C159" s="70">
        <f>A159*Sheet1!D29</f>
        <v>186</v>
      </c>
      <c r="E159" s="70">
        <f t="shared" si="6"/>
        <v>214.39471926138074</v>
      </c>
      <c r="O159" s="70">
        <f>Sheet1!F65</f>
        <v>0.892381765916257</v>
      </c>
    </row>
    <row r="160" spans="1:15" ht="12.75">
      <c r="A160">
        <v>15.6</v>
      </c>
      <c r="B160" s="70">
        <f t="shared" si="5"/>
        <v>404.3700265533803</v>
      </c>
      <c r="C160" s="70">
        <f>A160*Sheet1!D29</f>
        <v>187.2</v>
      </c>
      <c r="E160" s="70">
        <f t="shared" si="6"/>
        <v>217.17002655338027</v>
      </c>
      <c r="O160" s="70">
        <f>Sheet1!F65</f>
        <v>0.892381765916257</v>
      </c>
    </row>
    <row r="161" spans="1:15" ht="12.75">
      <c r="A161">
        <v>15.7</v>
      </c>
      <c r="B161" s="70">
        <f t="shared" si="5"/>
        <v>408.36318148069813</v>
      </c>
      <c r="C161" s="70">
        <f>A161*Sheet1!D29</f>
        <v>188.39999999999998</v>
      </c>
      <c r="E161" s="70">
        <f t="shared" si="6"/>
        <v>219.96318148069815</v>
      </c>
      <c r="O161" s="70">
        <f>Sheet1!F65</f>
        <v>0.892381765916257</v>
      </c>
    </row>
    <row r="162" spans="1:15" ht="12.75">
      <c r="A162">
        <v>15.8</v>
      </c>
      <c r="B162" s="70">
        <f t="shared" si="5"/>
        <v>412.3741840433344</v>
      </c>
      <c r="C162" s="70">
        <f>A162*Sheet1!D29</f>
        <v>189.60000000000002</v>
      </c>
      <c r="E162" s="70">
        <f t="shared" si="6"/>
        <v>222.7741840433344</v>
      </c>
      <c r="O162" s="70">
        <f>Sheet1!F65</f>
        <v>0.892381765916257</v>
      </c>
    </row>
    <row r="163" spans="1:15" ht="12.75">
      <c r="A163">
        <v>15.9</v>
      </c>
      <c r="B163" s="70">
        <f t="shared" si="5"/>
        <v>416.40303424128894</v>
      </c>
      <c r="C163" s="70">
        <f>A163*Sheet1!D29</f>
        <v>190.8</v>
      </c>
      <c r="E163" s="70">
        <f t="shared" si="6"/>
        <v>225.60303424128892</v>
      </c>
      <c r="O163" s="70">
        <f>Sheet1!F65</f>
        <v>0.892381765916257</v>
      </c>
    </row>
    <row r="164" spans="1:15" ht="12.75">
      <c r="A164">
        <v>16</v>
      </c>
      <c r="B164" s="70">
        <f t="shared" si="5"/>
        <v>420.4497320745618</v>
      </c>
      <c r="C164" s="70">
        <f>A164*Sheet1!D29</f>
        <v>192</v>
      </c>
      <c r="E164" s="70">
        <f t="shared" si="6"/>
        <v>228.44973207456178</v>
      </c>
      <c r="O164" s="70">
        <f>Sheet1!F65</f>
        <v>0.892381765916257</v>
      </c>
    </row>
    <row r="165" spans="1:15" ht="12.75">
      <c r="A165">
        <v>16.1</v>
      </c>
      <c r="B165" s="70">
        <f t="shared" si="5"/>
        <v>424.514277543153</v>
      </c>
      <c r="C165" s="70">
        <f>A165*Sheet1!D29</f>
        <v>193.20000000000002</v>
      </c>
      <c r="E165" s="70">
        <f t="shared" si="6"/>
        <v>231.314277543153</v>
      </c>
      <c r="O165" s="70">
        <f>Sheet1!F65</f>
        <v>0.892381765916257</v>
      </c>
    </row>
    <row r="166" spans="1:15" ht="12.75">
      <c r="A166">
        <v>16.2</v>
      </c>
      <c r="B166" s="70">
        <f t="shared" si="5"/>
        <v>428.5966706470624</v>
      </c>
      <c r="C166" s="70">
        <f>A166*Sheet1!D29</f>
        <v>194.39999999999998</v>
      </c>
      <c r="E166" s="70">
        <f t="shared" si="6"/>
        <v>234.19667064706246</v>
      </c>
      <c r="O166" s="70">
        <f>Sheet1!F65</f>
        <v>0.892381765916257</v>
      </c>
    </row>
    <row r="167" spans="1:15" ht="12.75">
      <c r="A167">
        <v>16.3</v>
      </c>
      <c r="B167" s="70">
        <f t="shared" si="5"/>
        <v>432.69691138629037</v>
      </c>
      <c r="C167" s="70">
        <f>A167*Sheet1!D29</f>
        <v>195.60000000000002</v>
      </c>
      <c r="E167" s="70">
        <f t="shared" si="6"/>
        <v>237.09691138629032</v>
      </c>
      <c r="O167" s="70">
        <f>Sheet1!F65</f>
        <v>0.892381765916257</v>
      </c>
    </row>
    <row r="168" spans="1:15" ht="12.75">
      <c r="A168">
        <v>16.4</v>
      </c>
      <c r="B168" s="70">
        <f t="shared" si="5"/>
        <v>436.81499976083643</v>
      </c>
      <c r="C168" s="70">
        <f>A168*Sheet1!D29</f>
        <v>196.79999999999998</v>
      </c>
      <c r="E168" s="70">
        <f t="shared" si="6"/>
        <v>240.01499976083645</v>
      </c>
      <c r="O168" s="70">
        <f>Sheet1!F65</f>
        <v>0.892381765916257</v>
      </c>
    </row>
    <row r="169" spans="1:15" ht="12.75">
      <c r="A169">
        <v>16.5</v>
      </c>
      <c r="B169" s="70">
        <f t="shared" si="5"/>
        <v>440.950935770701</v>
      </c>
      <c r="C169" s="70">
        <f>A169*Sheet1!D29</f>
        <v>198</v>
      </c>
      <c r="E169" s="70">
        <f t="shared" si="6"/>
        <v>242.95093577070097</v>
      </c>
      <c r="O169" s="70">
        <f>Sheet1!F65</f>
        <v>0.892381765916257</v>
      </c>
    </row>
    <row r="170" spans="1:15" ht="12.75">
      <c r="A170">
        <v>16.6</v>
      </c>
      <c r="B170" s="70">
        <f t="shared" si="5"/>
        <v>445.10471941588384</v>
      </c>
      <c r="C170" s="70">
        <f>A170*Sheet1!D29</f>
        <v>199.20000000000002</v>
      </c>
      <c r="E170" s="70">
        <f t="shared" si="6"/>
        <v>245.90471941588382</v>
      </c>
      <c r="O170" s="70">
        <f>Sheet1!F65</f>
        <v>0.892381765916257</v>
      </c>
    </row>
    <row r="171" spans="1:15" ht="12.75">
      <c r="A171">
        <v>16.7</v>
      </c>
      <c r="B171" s="70">
        <f t="shared" si="5"/>
        <v>449.27635069638484</v>
      </c>
      <c r="C171" s="70">
        <f>A171*Sheet1!D29</f>
        <v>200.39999999999998</v>
      </c>
      <c r="E171" s="70">
        <f t="shared" si="6"/>
        <v>248.8763506963849</v>
      </c>
      <c r="O171" s="70">
        <f>Sheet1!F65</f>
        <v>0.892381765916257</v>
      </c>
    </row>
    <row r="172" spans="1:15" ht="12.75">
      <c r="A172">
        <v>16.8</v>
      </c>
      <c r="B172" s="70">
        <f t="shared" si="5"/>
        <v>453.4658296122044</v>
      </c>
      <c r="C172" s="70">
        <f>A172*Sheet1!D29</f>
        <v>201.60000000000002</v>
      </c>
      <c r="E172" s="70">
        <f t="shared" si="6"/>
        <v>251.86582961220438</v>
      </c>
      <c r="O172" s="70">
        <f>Sheet1!F65</f>
        <v>0.892381765916257</v>
      </c>
    </row>
    <row r="173" spans="1:15" ht="12.75">
      <c r="A173">
        <v>16.9</v>
      </c>
      <c r="B173" s="70">
        <f t="shared" si="5"/>
        <v>457.6731561633421</v>
      </c>
      <c r="C173" s="70">
        <f>A173*Sheet1!D29</f>
        <v>202.79999999999998</v>
      </c>
      <c r="E173" s="70">
        <f t="shared" si="6"/>
        <v>254.87315616334212</v>
      </c>
      <c r="O173" s="70">
        <f>Sheet1!F65</f>
        <v>0.892381765916257</v>
      </c>
    </row>
    <row r="174" spans="1:15" ht="12.75">
      <c r="A174">
        <v>17</v>
      </c>
      <c r="B174" s="70">
        <f t="shared" si="5"/>
        <v>461.89833034979824</v>
      </c>
      <c r="C174" s="70">
        <f>A174*Sheet1!D29</f>
        <v>204</v>
      </c>
      <c r="E174" s="70">
        <f t="shared" si="6"/>
        <v>257.89833034979824</v>
      </c>
      <c r="O174" s="70">
        <f>Sheet1!F65</f>
        <v>0.892381765916257</v>
      </c>
    </row>
    <row r="175" spans="1:15" ht="12.75">
      <c r="A175">
        <v>17.1</v>
      </c>
      <c r="B175" s="70">
        <f t="shared" si="5"/>
        <v>466.14135217157275</v>
      </c>
      <c r="C175" s="70">
        <f>A175*Sheet1!D29</f>
        <v>205.20000000000002</v>
      </c>
      <c r="E175" s="70">
        <f t="shared" si="6"/>
        <v>260.9413521715727</v>
      </c>
      <c r="O175" s="70">
        <f>Sheet1!F65</f>
        <v>0.892381765916257</v>
      </c>
    </row>
    <row r="176" spans="1:15" ht="12.75">
      <c r="A176">
        <v>17.2</v>
      </c>
      <c r="B176" s="70">
        <f t="shared" si="5"/>
        <v>470.4022216286654</v>
      </c>
      <c r="C176" s="70">
        <f>A176*Sheet1!D29</f>
        <v>206.39999999999998</v>
      </c>
      <c r="E176" s="70">
        <f t="shared" si="6"/>
        <v>264.00222162866544</v>
      </c>
      <c r="O176" s="70">
        <f>Sheet1!F65</f>
        <v>0.892381765916257</v>
      </c>
    </row>
    <row r="177" spans="1:15" ht="12.75">
      <c r="A177">
        <v>17.3</v>
      </c>
      <c r="B177" s="70">
        <f t="shared" si="5"/>
        <v>474.6809387210766</v>
      </c>
      <c r="C177" s="70">
        <f>A177*Sheet1!D29</f>
        <v>207.60000000000002</v>
      </c>
      <c r="E177" s="70">
        <f t="shared" si="6"/>
        <v>267.08093872107656</v>
      </c>
      <c r="O177" s="70">
        <f>Sheet1!F65</f>
        <v>0.892381765916257</v>
      </c>
    </row>
    <row r="178" spans="1:15" ht="12.75">
      <c r="A178">
        <v>17.4</v>
      </c>
      <c r="B178" s="70">
        <f t="shared" si="5"/>
        <v>478.9775034488059</v>
      </c>
      <c r="C178" s="70">
        <f>A178*Sheet1!D29</f>
        <v>208.79999999999998</v>
      </c>
      <c r="E178" s="70">
        <f t="shared" si="6"/>
        <v>270.1775034488059</v>
      </c>
      <c r="O178" s="70">
        <f>Sheet1!F65</f>
        <v>0.892381765916257</v>
      </c>
    </row>
    <row r="179" spans="1:15" ht="12.75">
      <c r="A179">
        <v>17.5</v>
      </c>
      <c r="B179" s="70">
        <f t="shared" si="5"/>
        <v>483.2919158118537</v>
      </c>
      <c r="C179" s="70">
        <f>A179*Sheet1!D29</f>
        <v>210</v>
      </c>
      <c r="E179" s="70">
        <f t="shared" si="6"/>
        <v>273.2919158118537</v>
      </c>
      <c r="O179" s="70">
        <f>Sheet1!F65</f>
        <v>0.892381765916257</v>
      </c>
    </row>
    <row r="180" spans="1:15" ht="12.75">
      <c r="A180">
        <v>17.6</v>
      </c>
      <c r="B180" s="70">
        <f t="shared" si="5"/>
        <v>487.62417581021987</v>
      </c>
      <c r="C180" s="70">
        <f>A180*Sheet1!D29</f>
        <v>211.20000000000002</v>
      </c>
      <c r="E180" s="70">
        <f t="shared" si="6"/>
        <v>276.4241758102198</v>
      </c>
      <c r="O180" s="70">
        <f>Sheet1!F65</f>
        <v>0.892381765916257</v>
      </c>
    </row>
    <row r="181" spans="1:15" ht="12.75">
      <c r="A181">
        <v>17.7</v>
      </c>
      <c r="B181" s="70">
        <f t="shared" si="5"/>
        <v>491.9742834439041</v>
      </c>
      <c r="C181" s="70">
        <f>A181*Sheet1!D29</f>
        <v>212.39999999999998</v>
      </c>
      <c r="E181" s="70">
        <f t="shared" si="6"/>
        <v>279.5742834439041</v>
      </c>
      <c r="O181" s="70">
        <f>Sheet1!F65</f>
        <v>0.892381765916257</v>
      </c>
    </row>
    <row r="182" spans="1:15" ht="12.75">
      <c r="A182">
        <v>17.8</v>
      </c>
      <c r="B182" s="70">
        <f t="shared" si="5"/>
        <v>496.3422387129069</v>
      </c>
      <c r="C182" s="70">
        <f>A182*Sheet1!D29</f>
        <v>213.60000000000002</v>
      </c>
      <c r="E182" s="70">
        <f t="shared" si="6"/>
        <v>282.7422387129069</v>
      </c>
      <c r="O182" s="70">
        <f>Sheet1!F65</f>
        <v>0.892381765916257</v>
      </c>
    </row>
    <row r="183" spans="1:15" ht="12.75">
      <c r="A183">
        <v>17.9</v>
      </c>
      <c r="B183" s="70">
        <f t="shared" si="5"/>
        <v>500.72804161722786</v>
      </c>
      <c r="C183" s="70">
        <f>A183*Sheet1!D29</f>
        <v>214.79999999999998</v>
      </c>
      <c r="E183" s="70">
        <f t="shared" si="6"/>
        <v>285.92804161722785</v>
      </c>
      <c r="O183" s="70">
        <f>Sheet1!F65</f>
        <v>0.892381765916257</v>
      </c>
    </row>
    <row r="184" spans="1:15" ht="12.75">
      <c r="A184">
        <v>18</v>
      </c>
      <c r="B184" s="70">
        <f t="shared" si="5"/>
        <v>505.13169215686725</v>
      </c>
      <c r="C184" s="70">
        <f>A184*Sheet1!D29</f>
        <v>216</v>
      </c>
      <c r="E184" s="70">
        <f t="shared" si="6"/>
        <v>289.13169215686725</v>
      </c>
      <c r="O184" s="70">
        <f>Sheet1!F65</f>
        <v>0.892381765916257</v>
      </c>
    </row>
    <row r="185" spans="1:15" ht="12.75">
      <c r="A185">
        <v>18.1</v>
      </c>
      <c r="B185" s="70">
        <f t="shared" si="5"/>
        <v>509.553190331825</v>
      </c>
      <c r="C185" s="70">
        <f>A185*Sheet1!D29</f>
        <v>217.20000000000002</v>
      </c>
      <c r="E185" s="70">
        <f t="shared" si="6"/>
        <v>292.353190331825</v>
      </c>
      <c r="O185" s="70">
        <f>Sheet1!F65</f>
        <v>0.892381765916257</v>
      </c>
    </row>
    <row r="186" spans="1:15" ht="12.75">
      <c r="A186">
        <v>18.2</v>
      </c>
      <c r="B186" s="70">
        <f t="shared" si="5"/>
        <v>513.9925361421009</v>
      </c>
      <c r="C186" s="70">
        <f>A186*Sheet1!D29</f>
        <v>218.39999999999998</v>
      </c>
      <c r="E186" s="70">
        <f t="shared" si="6"/>
        <v>295.5925361421009</v>
      </c>
      <c r="O186" s="70">
        <f>Sheet1!F65</f>
        <v>0.892381765916257</v>
      </c>
    </row>
    <row r="187" spans="1:15" ht="12.75">
      <c r="A187">
        <v>18.3</v>
      </c>
      <c r="B187" s="70">
        <f t="shared" si="5"/>
        <v>518.4497295876954</v>
      </c>
      <c r="C187" s="70">
        <f>A187*Sheet1!D29</f>
        <v>219.60000000000002</v>
      </c>
      <c r="E187" s="70">
        <f t="shared" si="6"/>
        <v>298.8497295876953</v>
      </c>
      <c r="O187" s="70">
        <f>Sheet1!F65</f>
        <v>0.892381765916257</v>
      </c>
    </row>
    <row r="188" spans="1:15" ht="12.75">
      <c r="A188">
        <v>18.4</v>
      </c>
      <c r="B188" s="70">
        <f t="shared" si="5"/>
        <v>522.9247706686078</v>
      </c>
      <c r="C188" s="70">
        <f>A188*Sheet1!D29</f>
        <v>220.79999999999998</v>
      </c>
      <c r="E188" s="70">
        <f t="shared" si="6"/>
        <v>302.1247706686079</v>
      </c>
      <c r="O188" s="70">
        <f>Sheet1!F65</f>
        <v>0.892381765916257</v>
      </c>
    </row>
    <row r="189" spans="1:15" ht="12.75">
      <c r="A189">
        <v>18.5</v>
      </c>
      <c r="B189" s="70">
        <f t="shared" si="5"/>
        <v>527.417659384839</v>
      </c>
      <c r="C189" s="70">
        <f>A189*Sheet1!D29</f>
        <v>222</v>
      </c>
      <c r="E189" s="70">
        <f t="shared" si="6"/>
        <v>305.41765938483894</v>
      </c>
      <c r="O189" s="70">
        <f>Sheet1!F65</f>
        <v>0.892381765916257</v>
      </c>
    </row>
    <row r="190" spans="1:15" ht="12.75">
      <c r="A190">
        <v>18.6</v>
      </c>
      <c r="B190" s="70">
        <f t="shared" si="5"/>
        <v>531.9283957363883</v>
      </c>
      <c r="C190" s="70">
        <f>A190*Sheet1!D29</f>
        <v>223.20000000000002</v>
      </c>
      <c r="E190" s="70">
        <f t="shared" si="6"/>
        <v>308.7283957363883</v>
      </c>
      <c r="O190" s="70">
        <f>Sheet1!F65</f>
        <v>0.892381765916257</v>
      </c>
    </row>
    <row r="191" spans="1:15" ht="12.75">
      <c r="A191">
        <v>18.7</v>
      </c>
      <c r="B191" s="70">
        <f t="shared" si="5"/>
        <v>536.4569797232559</v>
      </c>
      <c r="C191" s="70">
        <f>A191*Sheet1!D29</f>
        <v>224.39999999999998</v>
      </c>
      <c r="E191" s="70">
        <f t="shared" si="6"/>
        <v>312.0569797232559</v>
      </c>
      <c r="O191" s="70">
        <f>Sheet1!F65</f>
        <v>0.892381765916257</v>
      </c>
    </row>
    <row r="192" spans="1:15" ht="12.75">
      <c r="A192">
        <v>18.8</v>
      </c>
      <c r="B192" s="70">
        <f t="shared" si="5"/>
        <v>541.0034113454419</v>
      </c>
      <c r="C192" s="70">
        <f>A192*Sheet1!D29</f>
        <v>225.60000000000002</v>
      </c>
      <c r="E192" s="70">
        <f t="shared" si="6"/>
        <v>315.4034113454419</v>
      </c>
      <c r="O192" s="70">
        <f>Sheet1!F65</f>
        <v>0.892381765916257</v>
      </c>
    </row>
    <row r="193" spans="1:15" ht="12.75">
      <c r="A193">
        <v>18.9</v>
      </c>
      <c r="B193" s="70">
        <f t="shared" si="5"/>
        <v>545.5676906029461</v>
      </c>
      <c r="C193" s="70">
        <f>A193*Sheet1!D29</f>
        <v>226.79999999999998</v>
      </c>
      <c r="E193" s="70">
        <f t="shared" si="6"/>
        <v>318.76769060294606</v>
      </c>
      <c r="O193" s="70">
        <f>Sheet1!F65</f>
        <v>0.892381765916257</v>
      </c>
    </row>
    <row r="194" spans="1:15" ht="12.75">
      <c r="A194">
        <v>19</v>
      </c>
      <c r="B194" s="70">
        <f t="shared" si="5"/>
        <v>550.1498174957687</v>
      </c>
      <c r="C194" s="70">
        <f>A194*Sheet1!D29</f>
        <v>228</v>
      </c>
      <c r="E194" s="70">
        <f t="shared" si="6"/>
        <v>322.1498174957688</v>
      </c>
      <c r="O194" s="70">
        <f>Sheet1!F65</f>
        <v>0.892381765916257</v>
      </c>
    </row>
    <row r="195" spans="1:15" ht="12.75">
      <c r="A195">
        <v>19.1</v>
      </c>
      <c r="B195" s="70">
        <f t="shared" si="5"/>
        <v>554.7497920239098</v>
      </c>
      <c r="C195" s="70">
        <f>A195*Sheet1!D29</f>
        <v>229.20000000000002</v>
      </c>
      <c r="E195" s="70">
        <f t="shared" si="6"/>
        <v>325.54979202390973</v>
      </c>
      <c r="O195" s="70">
        <f>Sheet1!F65</f>
        <v>0.892381765916257</v>
      </c>
    </row>
    <row r="196" spans="1:15" ht="12.75">
      <c r="A196">
        <v>19.2</v>
      </c>
      <c r="B196" s="70">
        <f t="shared" si="5"/>
        <v>559.3676141873689</v>
      </c>
      <c r="C196" s="70">
        <f>A196*Sheet1!D29</f>
        <v>230.39999999999998</v>
      </c>
      <c r="E196" s="70">
        <f t="shared" si="6"/>
        <v>328.96761418736895</v>
      </c>
      <c r="O196" s="70">
        <f>Sheet1!F65</f>
        <v>0.892381765916257</v>
      </c>
    </row>
    <row r="197" spans="1:15" ht="12.75">
      <c r="A197">
        <v>19.3</v>
      </c>
      <c r="B197" s="70">
        <f aca="true" t="shared" si="7" ref="B197:B260">C197+E197</f>
        <v>564.0032839861466</v>
      </c>
      <c r="C197" s="70">
        <f>A197*Sheet1!D29</f>
        <v>231.60000000000002</v>
      </c>
      <c r="E197" s="70">
        <f aca="true" t="shared" si="8" ref="E197:E260">(A197*A197)*O197</f>
        <v>332.40328398614656</v>
      </c>
      <c r="O197" s="70">
        <f>Sheet1!F65</f>
        <v>0.892381765916257</v>
      </c>
    </row>
    <row r="198" spans="1:15" ht="12.75">
      <c r="A198">
        <v>19.4</v>
      </c>
      <c r="B198" s="70">
        <f t="shared" si="7"/>
        <v>568.6568014202425</v>
      </c>
      <c r="C198" s="70">
        <f>A198*Sheet1!D29</f>
        <v>232.79999999999998</v>
      </c>
      <c r="E198" s="70">
        <f t="shared" si="8"/>
        <v>335.85680142024245</v>
      </c>
      <c r="O198" s="70">
        <f>Sheet1!F65</f>
        <v>0.892381765916257</v>
      </c>
    </row>
    <row r="199" spans="1:15" ht="12.75">
      <c r="A199">
        <v>19.5</v>
      </c>
      <c r="B199" s="70">
        <f t="shared" si="7"/>
        <v>573.3281664896567</v>
      </c>
      <c r="C199" s="70">
        <f>A199*Sheet1!D29</f>
        <v>234</v>
      </c>
      <c r="E199" s="70">
        <f t="shared" si="8"/>
        <v>339.3281664896567</v>
      </c>
      <c r="O199" s="70">
        <f>Sheet1!F65</f>
        <v>0.892381765916257</v>
      </c>
    </row>
    <row r="200" spans="1:15" ht="12.75">
      <c r="A200">
        <v>19.6</v>
      </c>
      <c r="B200" s="70">
        <f t="shared" si="7"/>
        <v>578.0173791943894</v>
      </c>
      <c r="C200" s="70">
        <f>A200*Sheet1!D29</f>
        <v>235.20000000000002</v>
      </c>
      <c r="E200" s="70">
        <f t="shared" si="8"/>
        <v>342.81737919438933</v>
      </c>
      <c r="O200" s="70">
        <f>Sheet1!F65</f>
        <v>0.892381765916257</v>
      </c>
    </row>
    <row r="201" spans="1:15" ht="12.75">
      <c r="A201">
        <v>19.7</v>
      </c>
      <c r="B201" s="70">
        <f t="shared" si="7"/>
        <v>582.7244395344401</v>
      </c>
      <c r="C201" s="70">
        <f>A201*Sheet1!D29</f>
        <v>236.39999999999998</v>
      </c>
      <c r="E201" s="70">
        <f t="shared" si="8"/>
        <v>346.32443953444016</v>
      </c>
      <c r="O201" s="70">
        <f>Sheet1!F65</f>
        <v>0.892381765916257</v>
      </c>
    </row>
    <row r="202" spans="1:15" ht="12.75">
      <c r="A202">
        <v>19.8</v>
      </c>
      <c r="B202" s="70">
        <f t="shared" si="7"/>
        <v>587.4493475098094</v>
      </c>
      <c r="C202" s="70">
        <f>A202*Sheet1!D29</f>
        <v>237.60000000000002</v>
      </c>
      <c r="E202" s="70">
        <f t="shared" si="8"/>
        <v>349.8493475098094</v>
      </c>
      <c r="O202" s="70">
        <f>Sheet1!F65</f>
        <v>0.892381765916257</v>
      </c>
    </row>
    <row r="203" spans="1:15" ht="12.75">
      <c r="A203">
        <v>19.9</v>
      </c>
      <c r="B203" s="70">
        <f t="shared" si="7"/>
        <v>592.1921031204969</v>
      </c>
      <c r="C203" s="70">
        <f>A203*Sheet1!D29</f>
        <v>238.79999999999998</v>
      </c>
      <c r="E203" s="70">
        <f t="shared" si="8"/>
        <v>353.39210312049687</v>
      </c>
      <c r="O203" s="70">
        <f>Sheet1!F65</f>
        <v>0.892381765916257</v>
      </c>
    </row>
    <row r="204" spans="1:15" ht="12.75">
      <c r="A204">
        <v>20</v>
      </c>
      <c r="B204" s="70">
        <f t="shared" si="7"/>
        <v>596.9527063665028</v>
      </c>
      <c r="C204" s="70">
        <f>A204*Sheet1!D29</f>
        <v>240</v>
      </c>
      <c r="E204" s="70">
        <f t="shared" si="8"/>
        <v>356.95270636650275</v>
      </c>
      <c r="O204" s="70">
        <f>Sheet1!F65</f>
        <v>0.892381765916257</v>
      </c>
    </row>
    <row r="205" spans="1:15" ht="12.75">
      <c r="A205">
        <v>20.5</v>
      </c>
      <c r="B205" s="70">
        <f t="shared" si="7"/>
        <v>621.023437126307</v>
      </c>
      <c r="C205" s="70">
        <f>A205*Sheet1!D29</f>
        <v>246</v>
      </c>
      <c r="E205" s="70">
        <f t="shared" si="8"/>
        <v>375.023437126307</v>
      </c>
      <c r="O205" s="70">
        <f>Sheet1!F65</f>
        <v>0.892381765916257</v>
      </c>
    </row>
    <row r="206" spans="1:15" ht="12.75">
      <c r="A206">
        <v>21</v>
      </c>
      <c r="B206" s="70">
        <f t="shared" si="7"/>
        <v>645.5403587690694</v>
      </c>
      <c r="C206" s="70">
        <f>A206*Sheet1!D29</f>
        <v>252</v>
      </c>
      <c r="E206" s="70">
        <f t="shared" si="8"/>
        <v>393.5403587690693</v>
      </c>
      <c r="O206" s="70">
        <f>Sheet1!F65</f>
        <v>0.892381765916257</v>
      </c>
    </row>
    <row r="207" spans="1:15" ht="12.75">
      <c r="A207">
        <v>21.5</v>
      </c>
      <c r="B207" s="70">
        <f t="shared" si="7"/>
        <v>670.5034712947897</v>
      </c>
      <c r="C207" s="70">
        <f>A207*Sheet1!D29</f>
        <v>258</v>
      </c>
      <c r="E207" s="70">
        <f t="shared" si="8"/>
        <v>412.5034712947898</v>
      </c>
      <c r="O207" s="70">
        <f>Sheet1!F65</f>
        <v>0.892381765916257</v>
      </c>
    </row>
    <row r="208" spans="1:15" ht="12.75">
      <c r="A208">
        <v>22</v>
      </c>
      <c r="B208" s="70">
        <f t="shared" si="7"/>
        <v>695.9127747034684</v>
      </c>
      <c r="C208" s="70">
        <f>A208*Sheet1!D29</f>
        <v>264</v>
      </c>
      <c r="E208" s="70">
        <f t="shared" si="8"/>
        <v>431.91277470346836</v>
      </c>
      <c r="O208" s="70">
        <f>Sheet1!F65</f>
        <v>0.892381765916257</v>
      </c>
    </row>
    <row r="209" spans="1:15" ht="12.75">
      <c r="A209">
        <v>22.5</v>
      </c>
      <c r="B209" s="70">
        <f t="shared" si="7"/>
        <v>721.768268995105</v>
      </c>
      <c r="C209" s="70">
        <f>A209*Sheet1!D29</f>
        <v>270</v>
      </c>
      <c r="E209" s="70">
        <f t="shared" si="8"/>
        <v>451.7682689951051</v>
      </c>
      <c r="O209" s="70">
        <f>Sheet1!F65</f>
        <v>0.892381765916257</v>
      </c>
    </row>
    <row r="210" spans="1:15" ht="12.75">
      <c r="A210">
        <v>23</v>
      </c>
      <c r="B210" s="70">
        <f t="shared" si="7"/>
        <v>748.0699541696999</v>
      </c>
      <c r="C210" s="70">
        <f>A210*Sheet1!D29</f>
        <v>276</v>
      </c>
      <c r="E210" s="70">
        <f t="shared" si="8"/>
        <v>472.06995416969994</v>
      </c>
      <c r="O210" s="70">
        <f>Sheet1!F65</f>
        <v>0.892381765916257</v>
      </c>
    </row>
    <row r="211" spans="1:15" ht="12.75">
      <c r="A211">
        <v>23.5</v>
      </c>
      <c r="B211" s="70">
        <f t="shared" si="7"/>
        <v>774.8178302272529</v>
      </c>
      <c r="C211" s="70">
        <f>A211*Sheet1!D29</f>
        <v>282</v>
      </c>
      <c r="E211" s="70">
        <f t="shared" si="8"/>
        <v>492.8178302272529</v>
      </c>
      <c r="O211" s="70">
        <f>Sheet1!F65</f>
        <v>0.892381765916257</v>
      </c>
    </row>
    <row r="212" spans="1:15" ht="12.75">
      <c r="A212">
        <v>24</v>
      </c>
      <c r="B212" s="70">
        <f t="shared" si="7"/>
        <v>802.011897167764</v>
      </c>
      <c r="C212" s="70">
        <f>A212*Sheet1!D29</f>
        <v>288</v>
      </c>
      <c r="E212" s="70">
        <f t="shared" si="8"/>
        <v>514.011897167764</v>
      </c>
      <c r="O212" s="70">
        <f>Sheet1!F65</f>
        <v>0.892381765916257</v>
      </c>
    </row>
    <row r="213" spans="1:15" ht="12.75">
      <c r="A213">
        <v>24.5</v>
      </c>
      <c r="B213" s="70">
        <f t="shared" si="7"/>
        <v>829.6521549912333</v>
      </c>
      <c r="C213" s="70">
        <f>A213*Sheet1!D29</f>
        <v>294</v>
      </c>
      <c r="E213" s="70">
        <f t="shared" si="8"/>
        <v>535.6521549912333</v>
      </c>
      <c r="O213" s="70">
        <f>Sheet1!F65</f>
        <v>0.892381765916257</v>
      </c>
    </row>
    <row r="214" spans="1:15" ht="12.75">
      <c r="A214">
        <v>25</v>
      </c>
      <c r="B214" s="70">
        <f t="shared" si="7"/>
        <v>857.7386036976606</v>
      </c>
      <c r="C214" s="70">
        <f>A214*Sheet1!D29</f>
        <v>300</v>
      </c>
      <c r="E214" s="70">
        <f t="shared" si="8"/>
        <v>557.7386036976606</v>
      </c>
      <c r="O214" s="70">
        <f>Sheet1!F65</f>
        <v>0.892381765916257</v>
      </c>
    </row>
    <row r="215" spans="1:15" ht="12.75">
      <c r="A215">
        <v>25.5</v>
      </c>
      <c r="B215" s="70">
        <f t="shared" si="7"/>
        <v>886.2712432870461</v>
      </c>
      <c r="C215" s="70">
        <f>A215*Sheet1!D29</f>
        <v>306</v>
      </c>
      <c r="E215" s="70">
        <f t="shared" si="8"/>
        <v>580.2712432870461</v>
      </c>
      <c r="O215" s="70">
        <f>Sheet1!F65</f>
        <v>0.892381765916257</v>
      </c>
    </row>
    <row r="216" spans="1:15" ht="12.75">
      <c r="A216">
        <v>26</v>
      </c>
      <c r="B216" s="70">
        <f t="shared" si="7"/>
        <v>915.2500737593897</v>
      </c>
      <c r="C216" s="70">
        <f>A216*Sheet1!D29</f>
        <v>312</v>
      </c>
      <c r="E216" s="70">
        <f t="shared" si="8"/>
        <v>603.2500737593897</v>
      </c>
      <c r="O216" s="70">
        <f>Sheet1!F65</f>
        <v>0.892381765916257</v>
      </c>
    </row>
    <row r="217" spans="1:15" ht="12.75">
      <c r="A217">
        <v>26.5</v>
      </c>
      <c r="B217" s="70">
        <f t="shared" si="7"/>
        <v>944.6750951146914</v>
      </c>
      <c r="C217" s="70">
        <f>A217*Sheet1!D29</f>
        <v>318</v>
      </c>
      <c r="E217" s="70">
        <f t="shared" si="8"/>
        <v>626.6750951146914</v>
      </c>
      <c r="O217" s="70">
        <f>Sheet1!F65</f>
        <v>0.892381765916257</v>
      </c>
    </row>
    <row r="218" spans="1:15" ht="12.75">
      <c r="A218">
        <v>27</v>
      </c>
      <c r="B218" s="70">
        <f t="shared" si="7"/>
        <v>974.5463073529513</v>
      </c>
      <c r="C218" s="70">
        <f>A218*Sheet1!D29</f>
        <v>324</v>
      </c>
      <c r="E218" s="70">
        <f t="shared" si="8"/>
        <v>650.5463073529513</v>
      </c>
      <c r="O218" s="70">
        <f>Sheet1!F65</f>
        <v>0.892381765916257</v>
      </c>
    </row>
    <row r="219" spans="1:15" ht="12.75">
      <c r="A219">
        <v>27.5</v>
      </c>
      <c r="B219" s="70">
        <f t="shared" si="7"/>
        <v>1004.8637104741694</v>
      </c>
      <c r="C219" s="70">
        <f>A219*Sheet1!D29</f>
        <v>330</v>
      </c>
      <c r="E219" s="70">
        <f t="shared" si="8"/>
        <v>674.8637104741694</v>
      </c>
      <c r="O219" s="70">
        <f>Sheet1!F65</f>
        <v>0.892381765916257</v>
      </c>
    </row>
    <row r="220" spans="1:15" ht="12.75">
      <c r="A220">
        <v>28</v>
      </c>
      <c r="B220" s="70">
        <f t="shared" si="7"/>
        <v>1035.6273044783454</v>
      </c>
      <c r="C220" s="70">
        <f>A220*Sheet1!D29</f>
        <v>336</v>
      </c>
      <c r="E220" s="70">
        <f t="shared" si="8"/>
        <v>699.6273044783454</v>
      </c>
      <c r="O220" s="70">
        <f>Sheet1!F65</f>
        <v>0.892381765916257</v>
      </c>
    </row>
    <row r="221" spans="1:15" ht="12.75">
      <c r="A221">
        <v>28.5</v>
      </c>
      <c r="B221" s="70">
        <f t="shared" si="7"/>
        <v>1066.8370893654796</v>
      </c>
      <c r="C221" s="70">
        <f>A221*Sheet1!D29</f>
        <v>342</v>
      </c>
      <c r="E221" s="70">
        <f t="shared" si="8"/>
        <v>724.8370893654798</v>
      </c>
      <c r="O221" s="70">
        <f>Sheet1!F65</f>
        <v>0.892381765916257</v>
      </c>
    </row>
    <row r="222" spans="1:15" ht="12.75">
      <c r="A222">
        <v>29</v>
      </c>
      <c r="B222" s="70">
        <f t="shared" si="7"/>
        <v>1098.4930651355721</v>
      </c>
      <c r="C222" s="70">
        <f>A222*Sheet1!D29</f>
        <v>348</v>
      </c>
      <c r="E222" s="70">
        <f t="shared" si="8"/>
        <v>750.4930651355721</v>
      </c>
      <c r="O222" s="70">
        <f>Sheet1!F65</f>
        <v>0.892381765916257</v>
      </c>
    </row>
    <row r="223" spans="1:15" ht="12.75">
      <c r="A223">
        <v>29.5</v>
      </c>
      <c r="B223" s="70">
        <f t="shared" si="7"/>
        <v>1130.5952317886226</v>
      </c>
      <c r="C223" s="70">
        <f>A223*Sheet1!D29</f>
        <v>354</v>
      </c>
      <c r="E223" s="70">
        <f t="shared" si="8"/>
        <v>776.5952317886226</v>
      </c>
      <c r="O223" s="70">
        <f>Sheet1!F65</f>
        <v>0.892381765916257</v>
      </c>
    </row>
    <row r="224" spans="1:15" ht="12.75">
      <c r="A224">
        <v>30</v>
      </c>
      <c r="B224" s="70">
        <f t="shared" si="7"/>
        <v>1163.1435893246312</v>
      </c>
      <c r="C224" s="70">
        <f>A224*Sheet1!D29</f>
        <v>360</v>
      </c>
      <c r="E224" s="70">
        <f t="shared" si="8"/>
        <v>803.1435893246313</v>
      </c>
      <c r="O224" s="70">
        <f>Sheet1!F65</f>
        <v>0.892381765916257</v>
      </c>
    </row>
    <row r="225" spans="1:15" ht="12.75">
      <c r="A225">
        <v>30.5</v>
      </c>
      <c r="B225" s="70">
        <f t="shared" si="7"/>
        <v>1196.138137743598</v>
      </c>
      <c r="C225" s="70">
        <f>A225*Sheet1!D29</f>
        <v>366</v>
      </c>
      <c r="E225" s="70">
        <f t="shared" si="8"/>
        <v>830.138137743598</v>
      </c>
      <c r="O225" s="70">
        <f>Sheet1!F65</f>
        <v>0.892381765916257</v>
      </c>
    </row>
    <row r="226" spans="1:15" ht="12.75">
      <c r="A226">
        <v>31</v>
      </c>
      <c r="B226" s="70">
        <f t="shared" si="7"/>
        <v>1229.5788770455229</v>
      </c>
      <c r="C226" s="70">
        <f>A226*Sheet1!D29</f>
        <v>372</v>
      </c>
      <c r="E226" s="70">
        <f t="shared" si="8"/>
        <v>857.578877045523</v>
      </c>
      <c r="O226" s="70">
        <f>Sheet1!F65</f>
        <v>0.892381765916257</v>
      </c>
    </row>
    <row r="227" spans="1:15" ht="12.75">
      <c r="A227">
        <v>31.5</v>
      </c>
      <c r="B227" s="70">
        <f t="shared" si="7"/>
        <v>1263.465807230406</v>
      </c>
      <c r="C227" s="70">
        <f>A227*Sheet1!D29</f>
        <v>378</v>
      </c>
      <c r="E227" s="70">
        <f t="shared" si="8"/>
        <v>885.465807230406</v>
      </c>
      <c r="O227" s="70">
        <f>Sheet1!F65</f>
        <v>0.892381765916257</v>
      </c>
    </row>
    <row r="228" spans="1:15" ht="12.75">
      <c r="A228">
        <v>32</v>
      </c>
      <c r="B228" s="70">
        <f t="shared" si="7"/>
        <v>1297.7989282982471</v>
      </c>
      <c r="C228" s="70">
        <f>A228*Sheet1!D29</f>
        <v>384</v>
      </c>
      <c r="E228" s="70">
        <f t="shared" si="8"/>
        <v>913.7989282982471</v>
      </c>
      <c r="O228" s="70">
        <f>Sheet1!F65</f>
        <v>0.892381765916257</v>
      </c>
    </row>
    <row r="229" spans="1:15" ht="12.75">
      <c r="A229">
        <v>32.5</v>
      </c>
      <c r="B229" s="70">
        <f t="shared" si="7"/>
        <v>1332.5782402490463</v>
      </c>
      <c r="C229" s="70">
        <f>A229*Sheet1!D29</f>
        <v>390</v>
      </c>
      <c r="E229" s="70">
        <f t="shared" si="8"/>
        <v>942.5782402490464</v>
      </c>
      <c r="O229" s="70">
        <f>Sheet1!F65</f>
        <v>0.892381765916257</v>
      </c>
    </row>
    <row r="230" spans="1:15" ht="12.75">
      <c r="A230">
        <v>33</v>
      </c>
      <c r="B230" s="70">
        <f t="shared" si="7"/>
        <v>1367.803743082804</v>
      </c>
      <c r="C230" s="70">
        <f>A230*Sheet1!D29</f>
        <v>396</v>
      </c>
      <c r="E230" s="70">
        <f t="shared" si="8"/>
        <v>971.8037430828039</v>
      </c>
      <c r="O230" s="70">
        <f>Sheet1!F65</f>
        <v>0.892381765916257</v>
      </c>
    </row>
    <row r="231" spans="1:15" ht="12.75">
      <c r="A231">
        <v>33.5</v>
      </c>
      <c r="B231" s="70">
        <f t="shared" si="7"/>
        <v>1403.4754367995192</v>
      </c>
      <c r="C231" s="70">
        <f>A231*Sheet1!D29</f>
        <v>402</v>
      </c>
      <c r="E231" s="70">
        <f t="shared" si="8"/>
        <v>1001.4754367995193</v>
      </c>
      <c r="O231" s="70">
        <f>Sheet1!F65</f>
        <v>0.892381765916257</v>
      </c>
    </row>
    <row r="232" spans="1:15" ht="12.75">
      <c r="A232">
        <v>34</v>
      </c>
      <c r="B232" s="70">
        <f t="shared" si="7"/>
        <v>1439.593321399193</v>
      </c>
      <c r="C232" s="70">
        <f>A232*Sheet1!D29</f>
        <v>408</v>
      </c>
      <c r="E232" s="70">
        <f t="shared" si="8"/>
        <v>1031.593321399193</v>
      </c>
      <c r="O232" s="70">
        <f>Sheet1!F65</f>
        <v>0.892381765916257</v>
      </c>
    </row>
    <row r="233" spans="1:15" ht="12.75">
      <c r="A233">
        <v>34.5</v>
      </c>
      <c r="B233" s="70">
        <f t="shared" si="7"/>
        <v>1476.1573968818248</v>
      </c>
      <c r="C233" s="70">
        <f>A233*Sheet1!D29</f>
        <v>414</v>
      </c>
      <c r="E233" s="70">
        <f t="shared" si="8"/>
        <v>1062.1573968818248</v>
      </c>
      <c r="O233" s="70">
        <f>Sheet1!F65</f>
        <v>0.892381765916257</v>
      </c>
    </row>
    <row r="234" spans="1:15" ht="12.75">
      <c r="A234">
        <v>35</v>
      </c>
      <c r="B234" s="70">
        <f t="shared" si="7"/>
        <v>1513.1676632474148</v>
      </c>
      <c r="C234" s="70">
        <f>A234*Sheet1!D29</f>
        <v>420</v>
      </c>
      <c r="E234" s="70">
        <f t="shared" si="8"/>
        <v>1093.1676632474148</v>
      </c>
      <c r="O234" s="70">
        <f>Sheet1!F65</f>
        <v>0.892381765916257</v>
      </c>
    </row>
    <row r="235" spans="1:15" ht="12.75">
      <c r="A235">
        <v>35.5</v>
      </c>
      <c r="B235" s="70">
        <f t="shared" si="7"/>
        <v>1550.6241204959629</v>
      </c>
      <c r="C235" s="70">
        <f>A235*Sheet1!D29</f>
        <v>426</v>
      </c>
      <c r="E235" s="70">
        <f t="shared" si="8"/>
        <v>1124.6241204959629</v>
      </c>
      <c r="O235" s="70">
        <f>Sheet1!F65</f>
        <v>0.892381765916257</v>
      </c>
    </row>
    <row r="236" spans="1:15" ht="12.75">
      <c r="A236">
        <v>36</v>
      </c>
      <c r="B236" s="70">
        <f t="shared" si="7"/>
        <v>1588.526768627469</v>
      </c>
      <c r="C236" s="70">
        <f>A236*Sheet1!D29</f>
        <v>432</v>
      </c>
      <c r="E236" s="70">
        <f t="shared" si="8"/>
        <v>1156.526768627469</v>
      </c>
      <c r="O236" s="70">
        <f>Sheet1!F65</f>
        <v>0.892381765916257</v>
      </c>
    </row>
    <row r="237" spans="1:15" ht="12.75">
      <c r="A237">
        <v>36.5</v>
      </c>
      <c r="B237" s="70">
        <f t="shared" si="7"/>
        <v>1626.8756076419334</v>
      </c>
      <c r="C237" s="70">
        <f>A237*Sheet1!D29</f>
        <v>438</v>
      </c>
      <c r="E237" s="70">
        <f t="shared" si="8"/>
        <v>1188.8756076419334</v>
      </c>
      <c r="O237" s="70">
        <f>Sheet1!F65</f>
        <v>0.892381765916257</v>
      </c>
    </row>
    <row r="238" spans="1:15" ht="12.75">
      <c r="A238">
        <v>37</v>
      </c>
      <c r="B238" s="70">
        <f t="shared" si="7"/>
        <v>1665.6706375393558</v>
      </c>
      <c r="C238" s="70">
        <f>A238*Sheet1!D29</f>
        <v>444</v>
      </c>
      <c r="E238" s="70">
        <f t="shared" si="8"/>
        <v>1221.6706375393558</v>
      </c>
      <c r="O238" s="70">
        <f>Sheet1!F65</f>
        <v>0.892381765916257</v>
      </c>
    </row>
    <row r="239" spans="1:15" ht="12.75">
      <c r="A239">
        <v>37.5</v>
      </c>
      <c r="B239" s="70">
        <f t="shared" si="7"/>
        <v>1704.9118583197364</v>
      </c>
      <c r="C239" s="70">
        <f>A239*Sheet1!D29</f>
        <v>450</v>
      </c>
      <c r="E239" s="70">
        <f t="shared" si="8"/>
        <v>1254.9118583197364</v>
      </c>
      <c r="O239" s="70">
        <f>Sheet1!F65</f>
        <v>0.892381765916257</v>
      </c>
    </row>
    <row r="240" spans="1:15" ht="12.75">
      <c r="A240">
        <v>38</v>
      </c>
      <c r="B240" s="70">
        <f t="shared" si="7"/>
        <v>1744.5992699830751</v>
      </c>
      <c r="C240" s="70">
        <f>A240*Sheet1!D29</f>
        <v>456</v>
      </c>
      <c r="E240" s="70">
        <f t="shared" si="8"/>
        <v>1288.5992699830751</v>
      </c>
      <c r="O240" s="70">
        <f>Sheet1!F65</f>
        <v>0.892381765916257</v>
      </c>
    </row>
    <row r="241" spans="1:15" ht="12.75">
      <c r="A241">
        <v>38.5</v>
      </c>
      <c r="B241" s="70">
        <f t="shared" si="7"/>
        <v>1784.732872529372</v>
      </c>
      <c r="C241" s="70">
        <f>A241*Sheet1!D29</f>
        <v>462</v>
      </c>
      <c r="E241" s="70">
        <f t="shared" si="8"/>
        <v>1322.732872529372</v>
      </c>
      <c r="O241" s="70">
        <f>Sheet1!F65</f>
        <v>0.892381765916257</v>
      </c>
    </row>
    <row r="242" spans="1:15" ht="12.75">
      <c r="A242">
        <v>39</v>
      </c>
      <c r="B242" s="70">
        <f t="shared" si="7"/>
        <v>1825.312665958627</v>
      </c>
      <c r="C242" s="70">
        <f>A242*Sheet1!D29</f>
        <v>468</v>
      </c>
      <c r="E242" s="70">
        <f t="shared" si="8"/>
        <v>1357.312665958627</v>
      </c>
      <c r="O242" s="70">
        <f>Sheet1!F65</f>
        <v>0.892381765916257</v>
      </c>
    </row>
    <row r="243" spans="1:15" ht="12.75">
      <c r="A243">
        <v>39.5</v>
      </c>
      <c r="B243" s="70">
        <f t="shared" si="7"/>
        <v>1866.33865027084</v>
      </c>
      <c r="C243" s="70">
        <f>A243*Sheet1!D29</f>
        <v>474</v>
      </c>
      <c r="E243" s="70">
        <f t="shared" si="8"/>
        <v>1392.33865027084</v>
      </c>
      <c r="O243" s="70">
        <f>Sheet1!F65</f>
        <v>0.892381765916257</v>
      </c>
    </row>
    <row r="244" spans="1:15" ht="12.75">
      <c r="A244">
        <v>40</v>
      </c>
      <c r="B244" s="70">
        <f t="shared" si="7"/>
        <v>1907.810825466011</v>
      </c>
      <c r="C244" s="70">
        <f>A244*Sheet1!D29</f>
        <v>480</v>
      </c>
      <c r="E244" s="70">
        <f t="shared" si="8"/>
        <v>1427.810825466011</v>
      </c>
      <c r="O244" s="70">
        <f>Sheet1!F65</f>
        <v>0.892381765916257</v>
      </c>
    </row>
    <row r="245" spans="1:15" ht="12.75">
      <c r="A245">
        <v>40.5</v>
      </c>
      <c r="B245" s="70">
        <f t="shared" si="7"/>
        <v>1949.7291915441406</v>
      </c>
      <c r="C245" s="70">
        <f>A245*Sheet1!D29</f>
        <v>486</v>
      </c>
      <c r="E245" s="70">
        <f t="shared" si="8"/>
        <v>1463.7291915441406</v>
      </c>
      <c r="O245" s="70">
        <f>Sheet1!F65</f>
        <v>0.892381765916257</v>
      </c>
    </row>
    <row r="246" spans="1:15" ht="12.75">
      <c r="A246">
        <v>41</v>
      </c>
      <c r="B246" s="70">
        <f t="shared" si="7"/>
        <v>1992.093748505228</v>
      </c>
      <c r="C246" s="70">
        <f>A246*Sheet1!D29</f>
        <v>492</v>
      </c>
      <c r="E246" s="70">
        <f t="shared" si="8"/>
        <v>1500.093748505228</v>
      </c>
      <c r="O246" s="70">
        <f>Sheet1!F65</f>
        <v>0.892381765916257</v>
      </c>
    </row>
    <row r="247" spans="1:15" ht="12.75">
      <c r="A247">
        <v>41.5</v>
      </c>
      <c r="B247" s="70">
        <f t="shared" si="7"/>
        <v>2034.9044963492736</v>
      </c>
      <c r="C247" s="70">
        <f>A247*Sheet1!D29</f>
        <v>498</v>
      </c>
      <c r="E247" s="70">
        <f t="shared" si="8"/>
        <v>1536.9044963492736</v>
      </c>
      <c r="O247" s="70">
        <f>Sheet1!F65</f>
        <v>0.892381765916257</v>
      </c>
    </row>
    <row r="248" spans="1:15" ht="12.75">
      <c r="A248">
        <v>42</v>
      </c>
      <c r="B248" s="70">
        <f t="shared" si="7"/>
        <v>2078.1614350762775</v>
      </c>
      <c r="C248" s="70">
        <f>A248*Sheet1!D29</f>
        <v>504</v>
      </c>
      <c r="E248" s="70">
        <f t="shared" si="8"/>
        <v>1574.1614350762773</v>
      </c>
      <c r="O248" s="70">
        <f>Sheet1!F65</f>
        <v>0.892381765916257</v>
      </c>
    </row>
    <row r="249" spans="1:15" ht="12.75">
      <c r="A249">
        <v>42.5</v>
      </c>
      <c r="B249" s="70">
        <f t="shared" si="7"/>
        <v>2121.864564686239</v>
      </c>
      <c r="C249" s="70">
        <f>A249*Sheet1!D29</f>
        <v>510</v>
      </c>
      <c r="E249" s="70">
        <f t="shared" si="8"/>
        <v>1611.8645646862392</v>
      </c>
      <c r="O249" s="70">
        <f>Sheet1!F65</f>
        <v>0.892381765916257</v>
      </c>
    </row>
    <row r="250" spans="1:15" ht="12.75">
      <c r="A250">
        <v>43</v>
      </c>
      <c r="B250" s="70">
        <f t="shared" si="7"/>
        <v>2166.013885179159</v>
      </c>
      <c r="C250" s="70">
        <f>A250*Sheet1!D29</f>
        <v>516</v>
      </c>
      <c r="E250" s="70">
        <f t="shared" si="8"/>
        <v>1650.0138851791592</v>
      </c>
      <c r="O250" s="70">
        <f>Sheet1!F65</f>
        <v>0.892381765916257</v>
      </c>
    </row>
    <row r="251" spans="1:15" ht="12.75">
      <c r="A251">
        <v>43.5</v>
      </c>
      <c r="B251" s="70">
        <f t="shared" si="7"/>
        <v>2210.609396555037</v>
      </c>
      <c r="C251" s="70">
        <f>A251*Sheet1!D29</f>
        <v>522</v>
      </c>
      <c r="E251" s="70">
        <f t="shared" si="8"/>
        <v>1688.6093965550372</v>
      </c>
      <c r="O251" s="70">
        <f>Sheet1!F65</f>
        <v>0.892381765916257</v>
      </c>
    </row>
    <row r="252" spans="1:15" ht="12.75">
      <c r="A252">
        <v>44</v>
      </c>
      <c r="B252" s="70">
        <f t="shared" si="7"/>
        <v>2255.6510988138734</v>
      </c>
      <c r="C252" s="70">
        <f>A252*Sheet1!D29</f>
        <v>528</v>
      </c>
      <c r="E252" s="70">
        <f t="shared" si="8"/>
        <v>1727.6510988138734</v>
      </c>
      <c r="O252" s="70">
        <f>Sheet1!F65</f>
        <v>0.892381765916257</v>
      </c>
    </row>
    <row r="253" spans="1:15" ht="12.75">
      <c r="A253">
        <v>44.5</v>
      </c>
      <c r="B253" s="70">
        <f t="shared" si="7"/>
        <v>2301.1389919556677</v>
      </c>
      <c r="C253" s="70">
        <f>A253*Sheet1!D29</f>
        <v>534</v>
      </c>
      <c r="E253" s="70">
        <f t="shared" si="8"/>
        <v>1767.1389919556677</v>
      </c>
      <c r="O253" s="70">
        <f>Sheet1!F65</f>
        <v>0.892381765916257</v>
      </c>
    </row>
    <row r="254" spans="1:15" ht="12.75">
      <c r="A254">
        <v>45</v>
      </c>
      <c r="B254" s="70">
        <f t="shared" si="7"/>
        <v>2347.07307598042</v>
      </c>
      <c r="C254" s="70">
        <f>A254*Sheet1!D29</f>
        <v>540</v>
      </c>
      <c r="E254" s="70">
        <f t="shared" si="8"/>
        <v>1807.0730759804203</v>
      </c>
      <c r="O254" s="70">
        <f>Sheet1!F65</f>
        <v>0.892381765916257</v>
      </c>
    </row>
    <row r="255" spans="1:15" ht="12.75">
      <c r="A255">
        <v>45.5</v>
      </c>
      <c r="B255" s="70">
        <f t="shared" si="7"/>
        <v>2393.453350888131</v>
      </c>
      <c r="C255" s="70">
        <f>A255*Sheet1!D29</f>
        <v>546</v>
      </c>
      <c r="E255" s="70">
        <f t="shared" si="8"/>
        <v>1847.453350888131</v>
      </c>
      <c r="O255" s="70">
        <f>Sheet1!F65</f>
        <v>0.892381765916257</v>
      </c>
    </row>
    <row r="256" spans="1:15" ht="12.75">
      <c r="A256">
        <v>46</v>
      </c>
      <c r="B256" s="70">
        <f t="shared" si="7"/>
        <v>2440.2798166787998</v>
      </c>
      <c r="C256" s="70">
        <f>A256*Sheet1!D29</f>
        <v>552</v>
      </c>
      <c r="E256" s="70">
        <f t="shared" si="8"/>
        <v>1888.2798166787998</v>
      </c>
      <c r="O256" s="70">
        <f>Sheet1!F65</f>
        <v>0.892381765916257</v>
      </c>
    </row>
    <row r="257" spans="1:15" ht="12.75">
      <c r="A257">
        <v>46.5</v>
      </c>
      <c r="B257" s="70">
        <f t="shared" si="7"/>
        <v>2487.5524733524267</v>
      </c>
      <c r="C257" s="70">
        <f>A257*Sheet1!D29</f>
        <v>558</v>
      </c>
      <c r="E257" s="70">
        <f t="shared" si="8"/>
        <v>1929.5524733524267</v>
      </c>
      <c r="O257" s="70">
        <f>Sheet1!F65</f>
        <v>0.892381765916257</v>
      </c>
    </row>
    <row r="258" spans="1:15" ht="12.75">
      <c r="A258">
        <v>47</v>
      </c>
      <c r="B258" s="70">
        <f t="shared" si="7"/>
        <v>2535.2713209090116</v>
      </c>
      <c r="C258" s="70">
        <f>A258*Sheet1!D29</f>
        <v>564</v>
      </c>
      <c r="E258" s="70">
        <f t="shared" si="8"/>
        <v>1971.2713209090116</v>
      </c>
      <c r="O258" s="70">
        <f>Sheet1!F65</f>
        <v>0.892381765916257</v>
      </c>
    </row>
    <row r="259" spans="1:15" ht="12.75">
      <c r="A259">
        <v>47.5</v>
      </c>
      <c r="B259" s="70">
        <f t="shared" si="7"/>
        <v>2583.436359348555</v>
      </c>
      <c r="C259" s="70">
        <f>A259*Sheet1!D29</f>
        <v>570</v>
      </c>
      <c r="E259" s="70">
        <f t="shared" si="8"/>
        <v>2013.4363593485548</v>
      </c>
      <c r="O259" s="70">
        <f>Sheet1!F65</f>
        <v>0.892381765916257</v>
      </c>
    </row>
    <row r="260" spans="1:15" ht="12.75">
      <c r="A260">
        <v>48</v>
      </c>
      <c r="B260" s="70">
        <f t="shared" si="7"/>
        <v>2632.047588671056</v>
      </c>
      <c r="C260" s="70">
        <f>A260*Sheet1!D29</f>
        <v>576</v>
      </c>
      <c r="E260" s="70">
        <f t="shared" si="8"/>
        <v>2056.047588671056</v>
      </c>
      <c r="O260" s="70">
        <f>Sheet1!F65</f>
        <v>0.892381765916257</v>
      </c>
    </row>
    <row r="261" spans="1:15" ht="12.75">
      <c r="A261">
        <v>48.5</v>
      </c>
      <c r="B261" s="70">
        <f aca="true" t="shared" si="9" ref="B261:B324">C261+E261</f>
        <v>2681.1050088765155</v>
      </c>
      <c r="C261" s="70">
        <f>A261*Sheet1!D29</f>
        <v>582</v>
      </c>
      <c r="E261" s="70">
        <f aca="true" t="shared" si="10" ref="E261:E324">(A261*A261)*O261</f>
        <v>2099.1050088765155</v>
      </c>
      <c r="O261" s="70">
        <f>Sheet1!F65</f>
        <v>0.892381765916257</v>
      </c>
    </row>
    <row r="262" spans="1:15" ht="12.75">
      <c r="A262">
        <v>49</v>
      </c>
      <c r="B262" s="70">
        <f t="shared" si="9"/>
        <v>2730.608619964933</v>
      </c>
      <c r="C262" s="70">
        <f>A262*Sheet1!D29</f>
        <v>588</v>
      </c>
      <c r="E262" s="70">
        <f t="shared" si="10"/>
        <v>2142.608619964933</v>
      </c>
      <c r="O262" s="70">
        <f>Sheet1!F65</f>
        <v>0.892381765916257</v>
      </c>
    </row>
    <row r="263" spans="1:15" ht="12.75">
      <c r="A263">
        <v>49.5</v>
      </c>
      <c r="B263" s="70">
        <f t="shared" si="9"/>
        <v>2780.5584219363086</v>
      </c>
      <c r="C263" s="70">
        <f>A263*Sheet1!D29</f>
        <v>594</v>
      </c>
      <c r="E263" s="70">
        <f t="shared" si="10"/>
        <v>2186.5584219363086</v>
      </c>
      <c r="O263" s="70">
        <f>Sheet1!F65</f>
        <v>0.892381765916257</v>
      </c>
    </row>
    <row r="264" spans="1:15" ht="12.75">
      <c r="A264">
        <v>50</v>
      </c>
      <c r="B264" s="70">
        <f t="shared" si="9"/>
        <v>2830.954414790642</v>
      </c>
      <c r="C264" s="70">
        <f>A264*Sheet1!D29</f>
        <v>600</v>
      </c>
      <c r="E264" s="70">
        <f t="shared" si="10"/>
        <v>2230.954414790642</v>
      </c>
      <c r="O264" s="70">
        <f>Sheet1!F65</f>
        <v>0.892381765916257</v>
      </c>
    </row>
    <row r="265" spans="1:15" ht="12.75">
      <c r="A265">
        <v>51</v>
      </c>
      <c r="B265" s="70">
        <f t="shared" si="9"/>
        <v>2933.0849731481844</v>
      </c>
      <c r="C265" s="70">
        <f>A265*Sheet1!D29</f>
        <v>612</v>
      </c>
      <c r="E265" s="70">
        <f t="shared" si="10"/>
        <v>2321.0849731481844</v>
      </c>
      <c r="O265" s="70">
        <f>Sheet1!F65</f>
        <v>0.892381765916257</v>
      </c>
    </row>
    <row r="266" spans="1:15" ht="12.75">
      <c r="A266">
        <v>52</v>
      </c>
      <c r="B266" s="70">
        <f t="shared" si="9"/>
        <v>3037.0002950375588</v>
      </c>
      <c r="C266" s="70">
        <f>A266*Sheet1!D29</f>
        <v>624</v>
      </c>
      <c r="E266" s="70">
        <f t="shared" si="10"/>
        <v>2413.0002950375588</v>
      </c>
      <c r="O266" s="70">
        <f>Sheet1!F65</f>
        <v>0.892381765916257</v>
      </c>
    </row>
    <row r="267" spans="1:15" ht="12.75">
      <c r="A267">
        <v>53</v>
      </c>
      <c r="B267" s="70">
        <f t="shared" si="9"/>
        <v>3142.7003804587657</v>
      </c>
      <c r="C267" s="70">
        <f>A267*Sheet1!D29</f>
        <v>636</v>
      </c>
      <c r="E267" s="70">
        <f t="shared" si="10"/>
        <v>2506.7003804587657</v>
      </c>
      <c r="O267" s="70">
        <f>Sheet1!F65</f>
        <v>0.892381765916257</v>
      </c>
    </row>
    <row r="268" spans="1:15" ht="12.75">
      <c r="A268">
        <v>54</v>
      </c>
      <c r="B268" s="70">
        <f t="shared" si="9"/>
        <v>3250.1852294118053</v>
      </c>
      <c r="C268" s="70">
        <f>A268*Sheet1!D29</f>
        <v>648</v>
      </c>
      <c r="E268" s="70">
        <f t="shared" si="10"/>
        <v>2602.1852294118053</v>
      </c>
      <c r="O268" s="70">
        <f>Sheet1!F65</f>
        <v>0.892381765916257</v>
      </c>
    </row>
    <row r="269" spans="1:15" ht="12.75">
      <c r="A269">
        <v>55</v>
      </c>
      <c r="B269" s="70">
        <f t="shared" si="9"/>
        <v>3359.4548418966774</v>
      </c>
      <c r="C269" s="70">
        <f>A269*Sheet1!D29</f>
        <v>660</v>
      </c>
      <c r="E269" s="70">
        <f t="shared" si="10"/>
        <v>2699.4548418966774</v>
      </c>
      <c r="O269" s="70">
        <f>Sheet1!F65</f>
        <v>0.892381765916257</v>
      </c>
    </row>
    <row r="270" spans="1:15" ht="12.75">
      <c r="A270">
        <v>56</v>
      </c>
      <c r="B270" s="70">
        <f t="shared" si="9"/>
        <v>3470.5092179133817</v>
      </c>
      <c r="C270" s="70">
        <f>A270*Sheet1!D29</f>
        <v>672</v>
      </c>
      <c r="E270" s="70">
        <f t="shared" si="10"/>
        <v>2798.5092179133817</v>
      </c>
      <c r="O270" s="70">
        <f>Sheet1!F65</f>
        <v>0.892381765916257</v>
      </c>
    </row>
    <row r="271" spans="1:15" ht="12.75">
      <c r="A271">
        <v>57</v>
      </c>
      <c r="B271" s="70">
        <f t="shared" si="9"/>
        <v>3583.348357461919</v>
      </c>
      <c r="C271" s="70">
        <f>A271*Sheet1!D29</f>
        <v>684</v>
      </c>
      <c r="E271" s="70">
        <f t="shared" si="10"/>
        <v>2899.348357461919</v>
      </c>
      <c r="O271" s="70">
        <f>Sheet1!F65</f>
        <v>0.892381765916257</v>
      </c>
    </row>
    <row r="272" spans="1:15" ht="12.75">
      <c r="A272">
        <v>58</v>
      </c>
      <c r="B272" s="70">
        <f t="shared" si="9"/>
        <v>3697.9722605422885</v>
      </c>
      <c r="C272" s="70">
        <f>A272*Sheet1!D29</f>
        <v>696</v>
      </c>
      <c r="E272" s="70">
        <f t="shared" si="10"/>
        <v>3001.9722605422885</v>
      </c>
      <c r="O272" s="70">
        <f>Sheet1!F65</f>
        <v>0.892381765916257</v>
      </c>
    </row>
    <row r="273" spans="1:15" ht="12.75">
      <c r="A273">
        <v>59</v>
      </c>
      <c r="B273" s="70">
        <f t="shared" si="9"/>
        <v>3814.3809271544906</v>
      </c>
      <c r="C273" s="70">
        <f>A273*Sheet1!D29</f>
        <v>708</v>
      </c>
      <c r="E273" s="70">
        <f t="shared" si="10"/>
        <v>3106.3809271544906</v>
      </c>
      <c r="O273" s="70">
        <f>Sheet1!F65</f>
        <v>0.892381765916257</v>
      </c>
    </row>
    <row r="274" spans="1:15" ht="12.75">
      <c r="A274">
        <v>60</v>
      </c>
      <c r="B274" s="70">
        <f t="shared" si="9"/>
        <v>3932.5743572985252</v>
      </c>
      <c r="C274" s="70">
        <f>A274*Sheet1!D29</f>
        <v>720</v>
      </c>
      <c r="E274" s="70">
        <f t="shared" si="10"/>
        <v>3212.5743572985252</v>
      </c>
      <c r="O274" s="70">
        <f>Sheet1!F65</f>
        <v>0.892381765916257</v>
      </c>
    </row>
    <row r="275" spans="1:15" ht="12.75">
      <c r="A275">
        <v>61</v>
      </c>
      <c r="B275" s="70">
        <f t="shared" si="9"/>
        <v>4052.552550974392</v>
      </c>
      <c r="C275" s="70">
        <f>A275*Sheet1!D29</f>
        <v>732</v>
      </c>
      <c r="E275" s="70">
        <f t="shared" si="10"/>
        <v>3320.552550974392</v>
      </c>
      <c r="O275" s="70">
        <f>Sheet1!F65</f>
        <v>0.892381765916257</v>
      </c>
    </row>
    <row r="276" spans="1:15" ht="12.75">
      <c r="A276">
        <v>62</v>
      </c>
      <c r="B276" s="70">
        <f t="shared" si="9"/>
        <v>4174.315508182091</v>
      </c>
      <c r="C276" s="70">
        <f>A276*Sheet1!D29</f>
        <v>744</v>
      </c>
      <c r="E276" s="70">
        <f t="shared" si="10"/>
        <v>3430.315508182092</v>
      </c>
      <c r="O276" s="70">
        <f>Sheet1!F65</f>
        <v>0.892381765916257</v>
      </c>
    </row>
    <row r="277" spans="1:15" ht="12.75">
      <c r="A277">
        <v>63</v>
      </c>
      <c r="B277" s="70">
        <f t="shared" si="9"/>
        <v>4297.863228921624</v>
      </c>
      <c r="C277" s="70">
        <f>A277*Sheet1!D29</f>
        <v>756</v>
      </c>
      <c r="E277" s="70">
        <f t="shared" si="10"/>
        <v>3541.863228921624</v>
      </c>
      <c r="O277" s="70">
        <f>Sheet1!F65</f>
        <v>0.892381765916257</v>
      </c>
    </row>
    <row r="278" spans="1:15" ht="12.75">
      <c r="A278">
        <v>64</v>
      </c>
      <c r="B278" s="70">
        <f t="shared" si="9"/>
        <v>4423.1957131929885</v>
      </c>
      <c r="C278" s="70">
        <f>A278*Sheet1!D29</f>
        <v>768</v>
      </c>
      <c r="E278" s="70">
        <f t="shared" si="10"/>
        <v>3655.1957131929885</v>
      </c>
      <c r="O278" s="70">
        <f>Sheet1!F65</f>
        <v>0.892381765916257</v>
      </c>
    </row>
    <row r="279" spans="1:15" ht="12.75">
      <c r="A279">
        <v>65</v>
      </c>
      <c r="B279" s="70">
        <f t="shared" si="9"/>
        <v>4550.312960996185</v>
      </c>
      <c r="C279" s="70">
        <f>A279*Sheet1!D29</f>
        <v>780</v>
      </c>
      <c r="E279" s="70">
        <f t="shared" si="10"/>
        <v>3770.3129609961857</v>
      </c>
      <c r="O279" s="70">
        <f>Sheet1!F65</f>
        <v>0.892381765916257</v>
      </c>
    </row>
    <row r="280" spans="1:15" ht="12.75">
      <c r="A280">
        <v>66</v>
      </c>
      <c r="B280" s="70">
        <f t="shared" si="9"/>
        <v>4679.214972331216</v>
      </c>
      <c r="C280" s="70">
        <f>A280*Sheet1!D29</f>
        <v>792</v>
      </c>
      <c r="E280" s="70">
        <f t="shared" si="10"/>
        <v>3887.2149723312154</v>
      </c>
      <c r="O280" s="70">
        <f>Sheet1!F65</f>
        <v>0.892381765916257</v>
      </c>
    </row>
    <row r="281" spans="1:15" ht="12.75">
      <c r="A281">
        <v>67</v>
      </c>
      <c r="B281" s="70">
        <f t="shared" si="9"/>
        <v>4809.901747198077</v>
      </c>
      <c r="C281" s="70">
        <f>A281*Sheet1!D29</f>
        <v>804</v>
      </c>
      <c r="E281" s="70">
        <f t="shared" si="10"/>
        <v>4005.9017471980774</v>
      </c>
      <c r="O281" s="70">
        <f>Sheet1!F65</f>
        <v>0.892381765916257</v>
      </c>
    </row>
    <row r="282" spans="1:15" ht="12.75">
      <c r="A282">
        <v>68</v>
      </c>
      <c r="B282" s="70">
        <f t="shared" si="9"/>
        <v>4942.373285596772</v>
      </c>
      <c r="C282" s="70">
        <f>A282*Sheet1!D29</f>
        <v>816</v>
      </c>
      <c r="E282" s="70">
        <f t="shared" si="10"/>
        <v>4126.373285596772</v>
      </c>
      <c r="O282" s="70">
        <f>Sheet1!F65</f>
        <v>0.892381765916257</v>
      </c>
    </row>
    <row r="283" spans="1:15" ht="12.75">
      <c r="A283">
        <v>69</v>
      </c>
      <c r="B283" s="70">
        <f t="shared" si="9"/>
        <v>5076.629587527299</v>
      </c>
      <c r="C283" s="70">
        <f>A283*Sheet1!D29</f>
        <v>828</v>
      </c>
      <c r="E283" s="70">
        <f t="shared" si="10"/>
        <v>4248.629587527299</v>
      </c>
      <c r="O283" s="70">
        <f>Sheet1!F65</f>
        <v>0.892381765916257</v>
      </c>
    </row>
    <row r="284" spans="1:15" ht="12.75">
      <c r="A284">
        <v>70</v>
      </c>
      <c r="B284" s="70">
        <f t="shared" si="9"/>
        <v>5212.670652989659</v>
      </c>
      <c r="C284" s="70">
        <f>A284*Sheet1!D29</f>
        <v>840</v>
      </c>
      <c r="E284" s="70">
        <f t="shared" si="10"/>
        <v>4372.670652989659</v>
      </c>
      <c r="O284" s="70">
        <f>Sheet1!F65</f>
        <v>0.892381765916257</v>
      </c>
    </row>
    <row r="285" spans="1:15" ht="12.75">
      <c r="A285">
        <v>71</v>
      </c>
      <c r="B285" s="70">
        <f t="shared" si="9"/>
        <v>5350.4964819838515</v>
      </c>
      <c r="C285" s="70">
        <f>A285*Sheet1!D29</f>
        <v>852</v>
      </c>
      <c r="E285" s="70">
        <f t="shared" si="10"/>
        <v>4498.4964819838515</v>
      </c>
      <c r="O285" s="70">
        <f>Sheet1!F65</f>
        <v>0.892381765916257</v>
      </c>
    </row>
    <row r="286" spans="1:15" ht="12.75">
      <c r="A286">
        <v>72</v>
      </c>
      <c r="B286" s="70">
        <f t="shared" si="9"/>
        <v>5490.107074509876</v>
      </c>
      <c r="C286" s="70">
        <f>A286*Sheet1!D29</f>
        <v>864</v>
      </c>
      <c r="E286" s="70">
        <f t="shared" si="10"/>
        <v>4626.107074509876</v>
      </c>
      <c r="O286" s="70">
        <f>Sheet1!F65</f>
        <v>0.892381765916257</v>
      </c>
    </row>
    <row r="287" spans="1:15" ht="12.75">
      <c r="A287">
        <v>73</v>
      </c>
      <c r="B287" s="70">
        <f t="shared" si="9"/>
        <v>5631.502430567733</v>
      </c>
      <c r="C287" s="70">
        <f>A287*Sheet1!D29</f>
        <v>876</v>
      </c>
      <c r="E287" s="70">
        <f t="shared" si="10"/>
        <v>4755.502430567733</v>
      </c>
      <c r="O287" s="70">
        <f>Sheet1!F65</f>
        <v>0.892381765916257</v>
      </c>
    </row>
    <row r="288" spans="1:15" ht="12.75">
      <c r="A288">
        <v>74</v>
      </c>
      <c r="B288" s="70">
        <f t="shared" si="9"/>
        <v>5774.682550157423</v>
      </c>
      <c r="C288" s="70">
        <f>A288*Sheet1!D29</f>
        <v>888</v>
      </c>
      <c r="E288" s="70">
        <f t="shared" si="10"/>
        <v>4886.682550157423</v>
      </c>
      <c r="O288" s="70">
        <f>Sheet1!F65</f>
        <v>0.892381765916257</v>
      </c>
    </row>
    <row r="289" spans="1:15" ht="12.75">
      <c r="A289">
        <v>75</v>
      </c>
      <c r="B289" s="70">
        <f t="shared" si="9"/>
        <v>5919.647433278946</v>
      </c>
      <c r="C289" s="70">
        <f>A289*Sheet1!D29</f>
        <v>900</v>
      </c>
      <c r="E289" s="70">
        <f t="shared" si="10"/>
        <v>5019.647433278946</v>
      </c>
      <c r="O289" s="70">
        <f>Sheet1!F65</f>
        <v>0.892381765916257</v>
      </c>
    </row>
    <row r="290" spans="1:15" ht="12.75">
      <c r="A290">
        <v>76</v>
      </c>
      <c r="B290" s="70">
        <f t="shared" si="9"/>
        <v>6066.397079932301</v>
      </c>
      <c r="C290" s="70">
        <f>A290*Sheet1!D29</f>
        <v>912</v>
      </c>
      <c r="E290" s="70">
        <f t="shared" si="10"/>
        <v>5154.397079932301</v>
      </c>
      <c r="O290" s="70">
        <f>Sheet1!F65</f>
        <v>0.892381765916257</v>
      </c>
    </row>
    <row r="291" spans="1:15" ht="12.75">
      <c r="A291">
        <v>77</v>
      </c>
      <c r="B291" s="70">
        <f t="shared" si="9"/>
        <v>6214.931490117488</v>
      </c>
      <c r="C291" s="70">
        <f>A291*Sheet1!D29</f>
        <v>924</v>
      </c>
      <c r="E291" s="70">
        <f t="shared" si="10"/>
        <v>5290.931490117488</v>
      </c>
      <c r="O291" s="70">
        <f>Sheet1!F65</f>
        <v>0.892381765916257</v>
      </c>
    </row>
    <row r="292" spans="1:15" ht="12.75">
      <c r="A292">
        <v>78</v>
      </c>
      <c r="B292" s="70">
        <f t="shared" si="9"/>
        <v>6365.250663834508</v>
      </c>
      <c r="C292" s="70">
        <f>A292*Sheet1!D29</f>
        <v>936</v>
      </c>
      <c r="E292" s="70">
        <f t="shared" si="10"/>
        <v>5429.250663834508</v>
      </c>
      <c r="O292" s="70">
        <f>Sheet1!F65</f>
        <v>0.892381765916257</v>
      </c>
    </row>
    <row r="293" spans="1:15" ht="12.75">
      <c r="A293">
        <v>79</v>
      </c>
      <c r="B293" s="70">
        <f t="shared" si="9"/>
        <v>6517.35460108336</v>
      </c>
      <c r="C293" s="70">
        <f>A293*Sheet1!D29</f>
        <v>948</v>
      </c>
      <c r="E293" s="70">
        <f t="shared" si="10"/>
        <v>5569.35460108336</v>
      </c>
      <c r="O293" s="70">
        <f>Sheet1!F65</f>
        <v>0.892381765916257</v>
      </c>
    </row>
    <row r="294" spans="1:15" ht="12.75">
      <c r="A294">
        <v>80</v>
      </c>
      <c r="B294" s="70">
        <f t="shared" si="9"/>
        <v>6671.243301864044</v>
      </c>
      <c r="C294" s="70">
        <f>A294*Sheet1!D29</f>
        <v>960</v>
      </c>
      <c r="E294" s="70">
        <f t="shared" si="10"/>
        <v>5711.243301864044</v>
      </c>
      <c r="O294" s="70">
        <f>Sheet1!F65</f>
        <v>0.892381765916257</v>
      </c>
    </row>
    <row r="295" spans="1:15" ht="12.75">
      <c r="A295">
        <v>81</v>
      </c>
      <c r="B295" s="70">
        <f t="shared" si="9"/>
        <v>6826.916766176562</v>
      </c>
      <c r="C295" s="70">
        <f>A295*Sheet1!D29</f>
        <v>972</v>
      </c>
      <c r="E295" s="70">
        <f t="shared" si="10"/>
        <v>5854.916766176562</v>
      </c>
      <c r="O295" s="70">
        <f>Sheet1!F65</f>
        <v>0.892381765916257</v>
      </c>
    </row>
    <row r="296" spans="1:15" ht="12.75">
      <c r="A296">
        <v>82</v>
      </c>
      <c r="B296" s="70">
        <f t="shared" si="9"/>
        <v>6984.374994020912</v>
      </c>
      <c r="C296" s="70">
        <f>A296*Sheet1!D29</f>
        <v>984</v>
      </c>
      <c r="E296" s="70">
        <f t="shared" si="10"/>
        <v>6000.374994020912</v>
      </c>
      <c r="O296" s="70">
        <f>Sheet1!F65</f>
        <v>0.892381765916257</v>
      </c>
    </row>
    <row r="297" spans="1:15" ht="12.75">
      <c r="A297">
        <v>83</v>
      </c>
      <c r="B297" s="70">
        <f t="shared" si="9"/>
        <v>7143.617985397094</v>
      </c>
      <c r="C297" s="70">
        <f>A297*Sheet1!D29</f>
        <v>996</v>
      </c>
      <c r="E297" s="70">
        <f t="shared" si="10"/>
        <v>6147.617985397094</v>
      </c>
      <c r="O297" s="70">
        <f>Sheet1!F65</f>
        <v>0.892381765916257</v>
      </c>
    </row>
    <row r="298" spans="1:15" ht="12.75">
      <c r="A298">
        <v>84</v>
      </c>
      <c r="B298" s="70">
        <f t="shared" si="9"/>
        <v>7304.645740305109</v>
      </c>
      <c r="C298" s="70">
        <f>A298*Sheet1!D29</f>
        <v>1008</v>
      </c>
      <c r="E298" s="70">
        <f t="shared" si="10"/>
        <v>6296.645740305109</v>
      </c>
      <c r="O298" s="70">
        <f>Sheet1!F65</f>
        <v>0.892381765916257</v>
      </c>
    </row>
    <row r="299" spans="1:15" ht="12.75">
      <c r="A299">
        <v>85</v>
      </c>
      <c r="B299" s="70">
        <f t="shared" si="9"/>
        <v>7467.458258744957</v>
      </c>
      <c r="C299" s="70">
        <f>A299*Sheet1!D29</f>
        <v>1020</v>
      </c>
      <c r="E299" s="70">
        <f t="shared" si="10"/>
        <v>6447.458258744957</v>
      </c>
      <c r="O299" s="70">
        <f>Sheet1!F65</f>
        <v>0.892381765916257</v>
      </c>
    </row>
    <row r="300" spans="1:15" ht="12.75">
      <c r="A300">
        <v>86</v>
      </c>
      <c r="B300" s="70">
        <f t="shared" si="9"/>
        <v>7632.055540716637</v>
      </c>
      <c r="C300" s="70">
        <f>A300*Sheet1!D29</f>
        <v>1032</v>
      </c>
      <c r="E300" s="70">
        <f t="shared" si="10"/>
        <v>6600.055540716637</v>
      </c>
      <c r="O300" s="70">
        <f>Sheet1!F65</f>
        <v>0.892381765916257</v>
      </c>
    </row>
    <row r="301" spans="1:15" ht="12.75">
      <c r="A301">
        <v>87</v>
      </c>
      <c r="B301" s="70">
        <f t="shared" si="9"/>
        <v>7798.437586220149</v>
      </c>
      <c r="C301" s="70">
        <f>A301*Sheet1!D29</f>
        <v>1044</v>
      </c>
      <c r="E301" s="70">
        <f t="shared" si="10"/>
        <v>6754.437586220149</v>
      </c>
      <c r="O301" s="70">
        <f>Sheet1!F65</f>
        <v>0.892381765916257</v>
      </c>
    </row>
    <row r="302" spans="1:15" ht="12.75">
      <c r="A302">
        <v>88</v>
      </c>
      <c r="B302" s="70">
        <f t="shared" si="9"/>
        <v>7966.604395255494</v>
      </c>
      <c r="C302" s="70">
        <f>A302*Sheet1!D29</f>
        <v>1056</v>
      </c>
      <c r="E302" s="70">
        <f t="shared" si="10"/>
        <v>6910.604395255494</v>
      </c>
      <c r="O302" s="70">
        <f>Sheet1!F65</f>
        <v>0.892381765916257</v>
      </c>
    </row>
    <row r="303" spans="1:15" ht="12.75">
      <c r="A303">
        <v>89</v>
      </c>
      <c r="B303" s="70">
        <f t="shared" si="9"/>
        <v>8136.555967822671</v>
      </c>
      <c r="C303" s="70">
        <f>A303*Sheet1!D29</f>
        <v>1068</v>
      </c>
      <c r="E303" s="70">
        <f t="shared" si="10"/>
        <v>7068.555967822671</v>
      </c>
      <c r="O303" s="70">
        <f>Sheet1!F65</f>
        <v>0.892381765916257</v>
      </c>
    </row>
    <row r="304" spans="1:15" ht="12.75">
      <c r="A304">
        <v>90</v>
      </c>
      <c r="B304" s="70">
        <f t="shared" si="9"/>
        <v>8308.29230392168</v>
      </c>
      <c r="C304" s="70">
        <f>A304*Sheet1!D29</f>
        <v>1080</v>
      </c>
      <c r="E304" s="70">
        <f t="shared" si="10"/>
        <v>7228.292303921681</v>
      </c>
      <c r="O304" s="70">
        <f>Sheet1!F65</f>
        <v>0.892381765916257</v>
      </c>
    </row>
    <row r="305" spans="1:15" ht="12.75">
      <c r="A305">
        <v>91</v>
      </c>
      <c r="B305" s="70">
        <f t="shared" si="9"/>
        <v>8481.813403552524</v>
      </c>
      <c r="C305" s="70">
        <f>A305*Sheet1!D29</f>
        <v>1092</v>
      </c>
      <c r="E305" s="70">
        <f t="shared" si="10"/>
        <v>7389.813403552524</v>
      </c>
      <c r="O305" s="70">
        <f>Sheet1!F65</f>
        <v>0.892381765916257</v>
      </c>
    </row>
    <row r="306" spans="1:15" ht="12.75">
      <c r="A306">
        <v>92</v>
      </c>
      <c r="B306" s="70">
        <f t="shared" si="9"/>
        <v>8657.119266715199</v>
      </c>
      <c r="C306" s="70">
        <f>A306*Sheet1!D29</f>
        <v>1104</v>
      </c>
      <c r="E306" s="70">
        <f t="shared" si="10"/>
        <v>7553.119266715199</v>
      </c>
      <c r="O306" s="70">
        <f>Sheet1!F65</f>
        <v>0.892381765916257</v>
      </c>
    </row>
    <row r="307" spans="1:15" ht="12.75">
      <c r="A307">
        <v>93</v>
      </c>
      <c r="B307" s="70">
        <f t="shared" si="9"/>
        <v>8834.209893409707</v>
      </c>
      <c r="C307" s="70">
        <f>A307*Sheet1!D29</f>
        <v>1116</v>
      </c>
      <c r="E307" s="70">
        <f t="shared" si="10"/>
        <v>7718.209893409707</v>
      </c>
      <c r="O307" s="70">
        <f>Sheet1!F65</f>
        <v>0.892381765916257</v>
      </c>
    </row>
    <row r="308" spans="1:15" ht="12.75">
      <c r="A308">
        <v>94</v>
      </c>
      <c r="B308" s="70">
        <f t="shared" si="9"/>
        <v>9013.085283636046</v>
      </c>
      <c r="C308" s="70">
        <f>A308*Sheet1!D29</f>
        <v>1128</v>
      </c>
      <c r="E308" s="70">
        <f t="shared" si="10"/>
        <v>7885.085283636046</v>
      </c>
      <c r="O308" s="70">
        <f>Sheet1!F65</f>
        <v>0.892381765916257</v>
      </c>
    </row>
    <row r="309" spans="1:15" ht="12.75">
      <c r="A309">
        <v>95</v>
      </c>
      <c r="B309" s="70">
        <f t="shared" si="9"/>
        <v>9193.74543739422</v>
      </c>
      <c r="C309" s="70">
        <f>A309*Sheet1!D29</f>
        <v>1140</v>
      </c>
      <c r="E309" s="70">
        <f t="shared" si="10"/>
        <v>8053.745437394219</v>
      </c>
      <c r="O309" s="70">
        <f>Sheet1!F65</f>
        <v>0.892381765916257</v>
      </c>
    </row>
    <row r="310" spans="1:15" ht="12.75">
      <c r="A310">
        <v>96</v>
      </c>
      <c r="B310" s="70">
        <f t="shared" si="9"/>
        <v>9376.190354684224</v>
      </c>
      <c r="C310" s="70">
        <f>A310*Sheet1!D29</f>
        <v>1152</v>
      </c>
      <c r="E310" s="70">
        <f t="shared" si="10"/>
        <v>8224.190354684224</v>
      </c>
      <c r="O310" s="70">
        <f>Sheet1!F65</f>
        <v>0.892381765916257</v>
      </c>
    </row>
    <row r="311" spans="1:15" ht="12.75">
      <c r="A311">
        <v>97</v>
      </c>
      <c r="B311" s="70">
        <f t="shared" si="9"/>
        <v>9560.420035506062</v>
      </c>
      <c r="C311" s="70">
        <f>A311*Sheet1!D29</f>
        <v>1164</v>
      </c>
      <c r="E311" s="70">
        <f t="shared" si="10"/>
        <v>8396.420035506062</v>
      </c>
      <c r="O311" s="70">
        <f>Sheet1!F65</f>
        <v>0.892381765916257</v>
      </c>
    </row>
    <row r="312" spans="1:15" ht="12.75">
      <c r="A312">
        <v>98</v>
      </c>
      <c r="B312" s="70">
        <f t="shared" si="9"/>
        <v>9746.434479859732</v>
      </c>
      <c r="C312" s="70">
        <f>A312*Sheet1!D29</f>
        <v>1176</v>
      </c>
      <c r="E312" s="70">
        <f t="shared" si="10"/>
        <v>8570.434479859732</v>
      </c>
      <c r="O312" s="70">
        <f>Sheet1!F65</f>
        <v>0.892381765916257</v>
      </c>
    </row>
    <row r="313" spans="1:15" ht="12.75">
      <c r="A313">
        <v>99</v>
      </c>
      <c r="B313" s="70">
        <f t="shared" si="9"/>
        <v>9934.233687745234</v>
      </c>
      <c r="C313" s="70">
        <f>A313*Sheet1!D29</f>
        <v>1188</v>
      </c>
      <c r="E313" s="70">
        <f t="shared" si="10"/>
        <v>8746.233687745234</v>
      </c>
      <c r="O313" s="70">
        <f>Sheet1!F65</f>
        <v>0.892381765916257</v>
      </c>
    </row>
    <row r="314" spans="1:15" ht="12.75">
      <c r="A314">
        <v>100</v>
      </c>
      <c r="B314" s="70">
        <f t="shared" si="9"/>
        <v>10123.817659162569</v>
      </c>
      <c r="C314" s="70">
        <f>A314*Sheet1!D29</f>
        <v>1200</v>
      </c>
      <c r="E314" s="70">
        <f t="shared" si="10"/>
        <v>8923.817659162569</v>
      </c>
      <c r="O314" s="70">
        <f>Sheet1!F65</f>
        <v>0.892381765916257</v>
      </c>
    </row>
    <row r="315" spans="1:15" ht="12.75">
      <c r="A315">
        <v>105</v>
      </c>
      <c r="B315" s="70">
        <f t="shared" si="9"/>
        <v>11098.508969226732</v>
      </c>
      <c r="C315" s="70">
        <f>A315*Sheet1!D29</f>
        <v>1260</v>
      </c>
      <c r="E315" s="70">
        <f t="shared" si="10"/>
        <v>9838.508969226732</v>
      </c>
      <c r="O315" s="70">
        <f>Sheet1!F65</f>
        <v>0.892381765916257</v>
      </c>
    </row>
    <row r="316" spans="1:15" ht="12.75">
      <c r="A316">
        <v>110</v>
      </c>
      <c r="B316" s="70">
        <f t="shared" si="9"/>
        <v>12117.81936758671</v>
      </c>
      <c r="C316" s="70">
        <f>A316*Sheet1!D29</f>
        <v>1320</v>
      </c>
      <c r="E316" s="70">
        <f t="shared" si="10"/>
        <v>10797.81936758671</v>
      </c>
      <c r="O316" s="70">
        <f>Sheet1!F65</f>
        <v>0.892381765916257</v>
      </c>
    </row>
    <row r="317" spans="1:15" ht="12.75">
      <c r="A317">
        <v>115</v>
      </c>
      <c r="B317" s="70">
        <f t="shared" si="9"/>
        <v>13181.748854242498</v>
      </c>
      <c r="C317" s="70">
        <f>A317*Sheet1!D29</f>
        <v>1380</v>
      </c>
      <c r="E317" s="70">
        <f t="shared" si="10"/>
        <v>11801.748854242498</v>
      </c>
      <c r="O317" s="70">
        <f>Sheet1!F65</f>
        <v>0.892381765916257</v>
      </c>
    </row>
    <row r="318" spans="1:15" ht="12.75">
      <c r="A318">
        <v>120</v>
      </c>
      <c r="B318" s="70">
        <f t="shared" si="9"/>
        <v>14290.297429194101</v>
      </c>
      <c r="C318" s="70">
        <f>A318*Sheet1!D29</f>
        <v>1440</v>
      </c>
      <c r="E318" s="70">
        <f t="shared" si="10"/>
        <v>12850.297429194101</v>
      </c>
      <c r="O318" s="70">
        <f>Sheet1!F65</f>
        <v>0.892381765916257</v>
      </c>
    </row>
    <row r="319" spans="1:15" ht="12.75">
      <c r="A319">
        <v>125</v>
      </c>
      <c r="B319" s="70">
        <f t="shared" si="9"/>
        <v>15443.465092441515</v>
      </c>
      <c r="C319" s="70">
        <f>A319*Sheet1!D29</f>
        <v>1500</v>
      </c>
      <c r="E319" s="70">
        <f t="shared" si="10"/>
        <v>13943.465092441515</v>
      </c>
      <c r="O319" s="70">
        <f>Sheet1!F65</f>
        <v>0.892381765916257</v>
      </c>
    </row>
    <row r="320" spans="1:15" ht="12.75">
      <c r="A320">
        <v>130</v>
      </c>
      <c r="B320" s="70">
        <f t="shared" si="9"/>
        <v>16641.25184398474</v>
      </c>
      <c r="C320" s="70">
        <f>A320*Sheet1!D29</f>
        <v>1560</v>
      </c>
      <c r="E320" s="70">
        <f t="shared" si="10"/>
        <v>15081.251843984743</v>
      </c>
      <c r="O320" s="70">
        <f>Sheet1!F65</f>
        <v>0.892381765916257</v>
      </c>
    </row>
    <row r="321" spans="1:15" ht="12.75">
      <c r="A321">
        <v>135</v>
      </c>
      <c r="B321" s="70">
        <f t="shared" si="9"/>
        <v>17883.65768382378</v>
      </c>
      <c r="C321" s="70">
        <f>A321*Sheet1!D29</f>
        <v>1620</v>
      </c>
      <c r="E321" s="70">
        <f t="shared" si="10"/>
        <v>16263.657683823783</v>
      </c>
      <c r="O321" s="70">
        <f>Sheet1!F65</f>
        <v>0.892381765916257</v>
      </c>
    </row>
    <row r="322" spans="1:15" ht="12.75">
      <c r="A322">
        <v>140</v>
      </c>
      <c r="B322" s="70">
        <f t="shared" si="9"/>
        <v>19170.682611958637</v>
      </c>
      <c r="C322" s="70">
        <f>A322*Sheet1!D29</f>
        <v>1680</v>
      </c>
      <c r="E322" s="70">
        <f t="shared" si="10"/>
        <v>17490.682611958637</v>
      </c>
      <c r="O322" s="70">
        <f>Sheet1!F65</f>
        <v>0.892381765916257</v>
      </c>
    </row>
    <row r="323" spans="1:15" ht="12.75">
      <c r="A323">
        <v>145</v>
      </c>
      <c r="B323" s="70">
        <f t="shared" si="9"/>
        <v>20502.326628389303</v>
      </c>
      <c r="C323" s="70">
        <f>A323*Sheet1!D29</f>
        <v>1740</v>
      </c>
      <c r="E323" s="70">
        <f t="shared" si="10"/>
        <v>18762.326628389303</v>
      </c>
      <c r="O323" s="70">
        <f>Sheet1!F65</f>
        <v>0.892381765916257</v>
      </c>
    </row>
    <row r="324" spans="1:15" ht="12.75">
      <c r="A324">
        <v>150</v>
      </c>
      <c r="B324" s="70">
        <f t="shared" si="9"/>
        <v>21878.589733115783</v>
      </c>
      <c r="C324" s="70">
        <f>A324*Sheet1!D29</f>
        <v>1800</v>
      </c>
      <c r="E324" s="70">
        <f t="shared" si="10"/>
        <v>20078.589733115783</v>
      </c>
      <c r="O324" s="70">
        <f>Sheet1!F65</f>
        <v>0.892381765916257</v>
      </c>
    </row>
    <row r="325" spans="1:15" ht="12.75">
      <c r="A325">
        <v>155</v>
      </c>
      <c r="B325" s="70">
        <f aca="true" t="shared" si="11" ref="B325:B334">C325+E325</f>
        <v>23299.471926138074</v>
      </c>
      <c r="C325" s="70">
        <f>A325*Sheet1!D29</f>
        <v>1860</v>
      </c>
      <c r="E325" s="70">
        <f aca="true" t="shared" si="12" ref="E325:E334">(A325*A325)*O325</f>
        <v>21439.471926138074</v>
      </c>
      <c r="O325" s="70">
        <f>Sheet1!F65</f>
        <v>0.892381765916257</v>
      </c>
    </row>
    <row r="326" spans="1:15" ht="12.75">
      <c r="A326">
        <v>160</v>
      </c>
      <c r="B326" s="70">
        <f t="shared" si="11"/>
        <v>24764.973207456176</v>
      </c>
      <c r="C326" s="70">
        <f>A326*Sheet1!D29</f>
        <v>1920</v>
      </c>
      <c r="E326" s="70">
        <f t="shared" si="12"/>
        <v>22844.973207456176</v>
      </c>
      <c r="O326" s="70">
        <f>Sheet1!F65</f>
        <v>0.892381765916257</v>
      </c>
    </row>
    <row r="327" spans="1:15" ht="12.75">
      <c r="A327">
        <v>165</v>
      </c>
      <c r="B327" s="70">
        <f t="shared" si="11"/>
        <v>26275.093577070096</v>
      </c>
      <c r="C327" s="70">
        <f>A327*Sheet1!D29</f>
        <v>1980</v>
      </c>
      <c r="E327" s="70">
        <f t="shared" si="12"/>
        <v>24295.093577070096</v>
      </c>
      <c r="O327" s="70">
        <f>Sheet1!F65</f>
        <v>0.892381765916257</v>
      </c>
    </row>
    <row r="328" spans="1:15" ht="12.75">
      <c r="A328">
        <v>170</v>
      </c>
      <c r="B328" s="70">
        <f t="shared" si="11"/>
        <v>27829.833034979827</v>
      </c>
      <c r="C328" s="70">
        <f>A328*Sheet1!D29</f>
        <v>2040</v>
      </c>
      <c r="E328" s="70">
        <f t="shared" si="12"/>
        <v>25789.833034979827</v>
      </c>
      <c r="O328" s="70">
        <f>Sheet1!F65</f>
        <v>0.892381765916257</v>
      </c>
    </row>
    <row r="329" spans="1:15" ht="12.75">
      <c r="A329">
        <v>175</v>
      </c>
      <c r="B329" s="70">
        <f t="shared" si="11"/>
        <v>29429.19158118537</v>
      </c>
      <c r="C329" s="70">
        <f>A329*Sheet1!D29</f>
        <v>2100</v>
      </c>
      <c r="E329" s="70">
        <f t="shared" si="12"/>
        <v>27329.19158118537</v>
      </c>
      <c r="O329" s="70">
        <f>Sheet1!F65</f>
        <v>0.892381765916257</v>
      </c>
    </row>
    <row r="330" spans="1:15" ht="12.75">
      <c r="A330">
        <v>180</v>
      </c>
      <c r="B330" s="70">
        <f t="shared" si="11"/>
        <v>31073.169215686725</v>
      </c>
      <c r="C330" s="70">
        <f>A330*Sheet1!D29</f>
        <v>2160</v>
      </c>
      <c r="E330" s="70">
        <f t="shared" si="12"/>
        <v>28913.169215686725</v>
      </c>
      <c r="O330" s="70">
        <f>Sheet1!F65</f>
        <v>0.892381765916257</v>
      </c>
    </row>
    <row r="331" spans="1:15" ht="12.75">
      <c r="A331">
        <v>185</v>
      </c>
      <c r="B331" s="70">
        <f t="shared" si="11"/>
        <v>32761.765938483895</v>
      </c>
      <c r="C331" s="70">
        <f>A331*Sheet1!D29</f>
        <v>2220</v>
      </c>
      <c r="E331" s="70">
        <f t="shared" si="12"/>
        <v>30541.765938483895</v>
      </c>
      <c r="O331" s="70">
        <f>Sheet1!F65</f>
        <v>0.892381765916257</v>
      </c>
    </row>
    <row r="332" spans="1:15" ht="12.75">
      <c r="A332">
        <v>190</v>
      </c>
      <c r="B332" s="70">
        <f t="shared" si="11"/>
        <v>34494.98174957688</v>
      </c>
      <c r="C332" s="70">
        <f>A332*Sheet1!D29</f>
        <v>2280</v>
      </c>
      <c r="E332" s="70">
        <f t="shared" si="12"/>
        <v>32214.981749576877</v>
      </c>
      <c r="O332" s="70">
        <f>Sheet1!F65</f>
        <v>0.892381765916257</v>
      </c>
    </row>
    <row r="333" spans="1:15" ht="12.75">
      <c r="A333">
        <v>195</v>
      </c>
      <c r="B333" s="70">
        <f t="shared" si="11"/>
        <v>36272.81664896567</v>
      </c>
      <c r="C333" s="70">
        <f>A333*Sheet1!D29</f>
        <v>2340</v>
      </c>
      <c r="E333" s="70">
        <f t="shared" si="12"/>
        <v>33932.81664896567</v>
      </c>
      <c r="O333" s="70">
        <f>Sheet1!F65</f>
        <v>0.892381765916257</v>
      </c>
    </row>
    <row r="334" spans="1:15" ht="12.75">
      <c r="A334">
        <v>200</v>
      </c>
      <c r="B334" s="70">
        <f t="shared" si="11"/>
        <v>38095.270636650275</v>
      </c>
      <c r="C334" s="70">
        <f>A334*Sheet1!D29</f>
        <v>2400</v>
      </c>
      <c r="E334" s="70">
        <f t="shared" si="12"/>
        <v>35695.270636650275</v>
      </c>
      <c r="O334" s="70">
        <f>Sheet1!F65</f>
        <v>0.892381765916257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34"/>
  <sheetViews>
    <sheetView zoomScalePageLayoutView="0" workbookViewId="0" topLeftCell="A1">
      <selection activeCell="J11" sqref="J11"/>
    </sheetView>
  </sheetViews>
  <sheetFormatPr defaultColWidth="11.42187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4" width="11.421875" style="0" customWidth="1"/>
    <col min="15" max="15" width="11.421875" style="70" customWidth="1"/>
  </cols>
  <sheetData>
    <row r="3" spans="1:15" ht="12.75">
      <c r="A3" t="s">
        <v>116</v>
      </c>
      <c r="B3" t="s">
        <v>117</v>
      </c>
      <c r="C3" t="s">
        <v>118</v>
      </c>
      <c r="E3" t="s">
        <v>119</v>
      </c>
      <c r="H3" t="s">
        <v>120</v>
      </c>
      <c r="I3" t="s">
        <v>121</v>
      </c>
      <c r="J3" t="s">
        <v>122</v>
      </c>
      <c r="K3" t="s">
        <v>123</v>
      </c>
      <c r="L3" t="s">
        <v>124</v>
      </c>
      <c r="O3" s="70" t="s">
        <v>126</v>
      </c>
    </row>
    <row r="5" spans="1:16" ht="12.75">
      <c r="A5">
        <v>0.1</v>
      </c>
      <c r="B5" s="70">
        <f aca="true" t="shared" si="0" ref="B5:B68">C5+E5</f>
        <v>1.203239015298511</v>
      </c>
      <c r="C5" s="70">
        <f>A5*Sheet1!D29</f>
        <v>1.2000000000000002</v>
      </c>
      <c r="E5" s="70">
        <f aca="true" t="shared" si="1" ref="E5:E68">(A5*A5)*O5</f>
        <v>0.00323901529851086</v>
      </c>
      <c r="I5" s="113"/>
      <c r="O5" s="113">
        <f>Sheet1!F67</f>
        <v>0.32390152985108595</v>
      </c>
      <c r="P5" s="113"/>
    </row>
    <row r="6" spans="1:15" ht="12.75">
      <c r="A6">
        <v>0.2</v>
      </c>
      <c r="B6" s="70">
        <f t="shared" si="0"/>
        <v>2.412956061194044</v>
      </c>
      <c r="C6" s="70">
        <f>A6*Sheet1!D29</f>
        <v>2.4000000000000004</v>
      </c>
      <c r="E6" s="70">
        <f t="shared" si="1"/>
        <v>0.01295606119404344</v>
      </c>
      <c r="I6" s="113"/>
      <c r="O6" s="113">
        <f>Sheet1!F67</f>
        <v>0.32390152985108595</v>
      </c>
    </row>
    <row r="7" spans="1:15" ht="12.75">
      <c r="A7">
        <v>0.3</v>
      </c>
      <c r="B7" s="70">
        <f t="shared" si="0"/>
        <v>3.6291511376865975</v>
      </c>
      <c r="C7" s="70">
        <f>A7*Sheet1!D29</f>
        <v>3.5999999999999996</v>
      </c>
      <c r="E7" s="70">
        <f t="shared" si="1"/>
        <v>0.029151137686597734</v>
      </c>
      <c r="H7">
        <v>2</v>
      </c>
      <c r="I7" s="113">
        <f>(0.5*Sheet1!D73*(3.141593*((Sheet1!D7/2)*(Sheet1!D7/2)))*(H7*H7*H7)*(Sheet1!D74/100))</f>
        <v>7.79014533024</v>
      </c>
      <c r="J7" s="70">
        <f>VLOOKUP(I7,B5:C334,2,TRUE)</f>
        <v>7.199999999999999</v>
      </c>
      <c r="K7" s="70">
        <f>J7/Sheet1!D29*Sheet1!D75</f>
        <v>0.84</v>
      </c>
      <c r="L7" s="70">
        <f aca="true" t="shared" si="2" ref="L7:L27">J7-K7</f>
        <v>6.359999999999999</v>
      </c>
      <c r="O7" s="113">
        <f>Sheet1!F67</f>
        <v>0.32390152985108595</v>
      </c>
    </row>
    <row r="8" spans="1:15" ht="12.75">
      <c r="A8">
        <v>0.4</v>
      </c>
      <c r="B8" s="70">
        <f t="shared" si="0"/>
        <v>4.851824244776174</v>
      </c>
      <c r="C8" s="70">
        <f>A8*Sheet1!D29</f>
        <v>4.800000000000001</v>
      </c>
      <c r="E8" s="70">
        <f t="shared" si="1"/>
        <v>0.05182424477617376</v>
      </c>
      <c r="H8">
        <v>2.5</v>
      </c>
      <c r="I8" s="113">
        <f>(0.5*Sheet1!D73*(3.141593*((Sheet1!D7/2)*(Sheet1!D7/2)))*(H8*H8*H8)*(Sheet1!D74/100))</f>
        <v>15.215127598125</v>
      </c>
      <c r="J8" s="70">
        <f>VLOOKUP(I8,B5:C334,2,TRUE)</f>
        <v>14.399999999999999</v>
      </c>
      <c r="K8" s="70">
        <f>J8/Sheet1!D29*Sheet1!D75</f>
        <v>1.68</v>
      </c>
      <c r="L8" s="70">
        <f t="shared" si="2"/>
        <v>12.719999999999999</v>
      </c>
      <c r="O8" s="113">
        <f>Sheet1!F67</f>
        <v>0.32390152985108595</v>
      </c>
    </row>
    <row r="9" spans="1:15" ht="12.75">
      <c r="A9">
        <v>0.5</v>
      </c>
      <c r="B9" s="70">
        <f t="shared" si="0"/>
        <v>6.080975382462771</v>
      </c>
      <c r="C9" s="70">
        <f>A9*Sheet1!D29</f>
        <v>6</v>
      </c>
      <c r="E9" s="70">
        <f t="shared" si="1"/>
        <v>0.08097538246277149</v>
      </c>
      <c r="H9">
        <v>3</v>
      </c>
      <c r="I9" s="113">
        <f>(0.5*Sheet1!D73*(3.141593*((Sheet1!D7/2)*(Sheet1!D7/2)))*(H9*H9*H9)*(Sheet1!D74/100))</f>
        <v>26.29174048956</v>
      </c>
      <c r="J9" s="70">
        <f>VLOOKUP(I9,B5:C334,2,TRUE)</f>
        <v>24</v>
      </c>
      <c r="K9" s="70">
        <f>J9/Sheet1!D29*Sheet1!D75</f>
        <v>2.8</v>
      </c>
      <c r="L9" s="70">
        <f t="shared" si="2"/>
        <v>21.2</v>
      </c>
      <c r="O9" s="113">
        <f>Sheet1!F67</f>
        <v>0.32390152985108595</v>
      </c>
    </row>
    <row r="10" spans="1:15" ht="12.75">
      <c r="A10">
        <v>0.6</v>
      </c>
      <c r="B10" s="70">
        <f t="shared" si="0"/>
        <v>7.316604550746391</v>
      </c>
      <c r="C10" s="70">
        <f>A10*Sheet1!D29</f>
        <v>7.199999999999999</v>
      </c>
      <c r="E10" s="70">
        <f t="shared" si="1"/>
        <v>0.11660455074639094</v>
      </c>
      <c r="H10">
        <v>3.5</v>
      </c>
      <c r="I10" s="113">
        <f>(0.5*Sheet1!D73*(3.141593*((Sheet1!D7/2)*(Sheet1!D7/2)))*(H10*H10*H10)*(Sheet1!D74/100))</f>
        <v>41.750310129255</v>
      </c>
      <c r="J10" s="70">
        <f>VLOOKUP(I10,B5:C334,2,TRUE)</f>
        <v>38.400000000000006</v>
      </c>
      <c r="K10" s="70">
        <f>J10/Sheet1!D29*Sheet1!D75</f>
        <v>4.48</v>
      </c>
      <c r="L10" s="70">
        <f t="shared" si="2"/>
        <v>33.92</v>
      </c>
      <c r="O10" s="113">
        <f>Sheet1!F67</f>
        <v>0.32390152985108595</v>
      </c>
    </row>
    <row r="11" spans="1:15" ht="12.75">
      <c r="A11">
        <v>0.7</v>
      </c>
      <c r="B11" s="70">
        <f t="shared" si="0"/>
        <v>8.558711749627031</v>
      </c>
      <c r="C11" s="70">
        <f>A11*Sheet1!D29</f>
        <v>8.399999999999999</v>
      </c>
      <c r="E11" s="70">
        <f t="shared" si="1"/>
        <v>0.1587117496270321</v>
      </c>
      <c r="H11">
        <v>4</v>
      </c>
      <c r="I11" s="113">
        <f>(0.5*Sheet1!D73*(3.141593*((Sheet1!D7/2)*(Sheet1!D7/2)))*(H11*H11*H11)*(Sheet1!D74/100))</f>
        <v>62.32116264192</v>
      </c>
      <c r="J11" s="70">
        <f>VLOOKUP(I11,B5:C334,2,TRUE)</f>
        <v>55.199999999999996</v>
      </c>
      <c r="K11" s="70">
        <f>J11/Sheet1!D29*Sheet1!D75</f>
        <v>6.4399999999999995</v>
      </c>
      <c r="L11" s="70">
        <f t="shared" si="2"/>
        <v>48.76</v>
      </c>
      <c r="O11" s="113">
        <f>Sheet1!F67</f>
        <v>0.32390152985108595</v>
      </c>
    </row>
    <row r="12" spans="1:15" ht="12.75">
      <c r="A12">
        <v>0.8</v>
      </c>
      <c r="B12" s="70">
        <f t="shared" si="0"/>
        <v>9.807296979104697</v>
      </c>
      <c r="C12" s="70">
        <f>A12*Sheet1!D29</f>
        <v>9.600000000000001</v>
      </c>
      <c r="E12" s="70">
        <f t="shared" si="1"/>
        <v>0.20729697910469505</v>
      </c>
      <c r="H12">
        <v>4.5</v>
      </c>
      <c r="I12" s="113">
        <f>(0.5*Sheet1!D73*(3.141593*((Sheet1!D7/2)*(Sheet1!D7/2)))*(H12*H12*H12)*(Sheet1!D74/100))</f>
        <v>88.734624152265</v>
      </c>
      <c r="J12" s="70">
        <f>VLOOKUP(I12,B5:C334,2,TRUE)</f>
        <v>75.6</v>
      </c>
      <c r="K12" s="70">
        <f>J12/Sheet1!D29*Sheet1!D75</f>
        <v>8.819999999999999</v>
      </c>
      <c r="L12" s="70">
        <f t="shared" si="2"/>
        <v>66.78</v>
      </c>
      <c r="O12" s="113">
        <f>Sheet1!F67</f>
        <v>0.32390152985108595</v>
      </c>
    </row>
    <row r="13" spans="1:15" ht="12.75">
      <c r="A13">
        <v>0.9</v>
      </c>
      <c r="B13" s="70">
        <f t="shared" si="0"/>
        <v>11.06236023917938</v>
      </c>
      <c r="C13" s="70">
        <f>A13*Sheet1!D29</f>
        <v>10.8</v>
      </c>
      <c r="E13" s="70">
        <f t="shared" si="1"/>
        <v>0.2623602391793796</v>
      </c>
      <c r="H13">
        <v>5</v>
      </c>
      <c r="I13" s="113">
        <f>(0.5*Sheet1!D73*(3.141593*((Sheet1!D7/2)*(Sheet1!D7/2)))*(H13*H13*H13)*(Sheet1!D74/100))</f>
        <v>121.721020785</v>
      </c>
      <c r="J13" s="70">
        <f>VLOOKUP(I13,B5:C334,2,TRUE)</f>
        <v>98.39999999999999</v>
      </c>
      <c r="K13" s="70">
        <f>J13/Sheet1!D29*Sheet1!D75</f>
        <v>11.479999999999999</v>
      </c>
      <c r="L13" s="70">
        <f t="shared" si="2"/>
        <v>86.91999999999999</v>
      </c>
      <c r="O13" s="113">
        <f>Sheet1!F67</f>
        <v>0.32390152985108595</v>
      </c>
    </row>
    <row r="14" spans="1:15" ht="12.75">
      <c r="A14">
        <v>1</v>
      </c>
      <c r="B14" s="70">
        <f t="shared" si="0"/>
        <v>12.323901529851087</v>
      </c>
      <c r="C14" s="70">
        <f>A14*Sheet1!D29</f>
        <v>12</v>
      </c>
      <c r="E14" s="70">
        <f t="shared" si="1"/>
        <v>0.32390152985108595</v>
      </c>
      <c r="H14">
        <v>5.5</v>
      </c>
      <c r="I14" s="113">
        <f>(0.5*Sheet1!D73*(3.141593*((Sheet1!D7/2)*(Sheet1!D7/2)))*(H14*H14*H14)*(Sheet1!D74/100))</f>
        <v>162.01067866483498</v>
      </c>
      <c r="J14" s="70">
        <f>VLOOKUP(I14,B5:C334,2,TRUE)</f>
        <v>126</v>
      </c>
      <c r="K14" s="70">
        <f>J14/Sheet1!D29*Sheet1!D75</f>
        <v>14.7</v>
      </c>
      <c r="L14" s="70">
        <f t="shared" si="2"/>
        <v>111.3</v>
      </c>
      <c r="O14" s="113">
        <f>Sheet1!F67</f>
        <v>0.32390152985108595</v>
      </c>
    </row>
    <row r="15" spans="1:15" ht="12.75">
      <c r="A15">
        <v>1.1</v>
      </c>
      <c r="B15" s="70">
        <f t="shared" si="0"/>
        <v>13.591920851119815</v>
      </c>
      <c r="C15" s="70">
        <f>A15*Sheet1!D29</f>
        <v>13.200000000000001</v>
      </c>
      <c r="E15" s="70">
        <f t="shared" si="1"/>
        <v>0.39192085111981406</v>
      </c>
      <c r="H15">
        <v>6</v>
      </c>
      <c r="I15" s="113">
        <f>(0.5*Sheet1!D73*(3.141593*((Sheet1!D7/2)*(Sheet1!D7/2)))*(H15*H15*H15)*(Sheet1!D74/100))</f>
        <v>210.33392391648</v>
      </c>
      <c r="J15" s="70">
        <f>VLOOKUP(I15,B5:C334,2,TRUE)</f>
        <v>154.8</v>
      </c>
      <c r="K15" s="70">
        <f>J15/Sheet1!D29*Sheet1!D75</f>
        <v>18.06</v>
      </c>
      <c r="L15" s="70">
        <f t="shared" si="2"/>
        <v>136.74</v>
      </c>
      <c r="O15" s="113">
        <f>Sheet1!F67</f>
        <v>0.32390152985108595</v>
      </c>
    </row>
    <row r="16" spans="1:15" ht="12.75">
      <c r="A16">
        <v>1.2</v>
      </c>
      <c r="B16" s="70">
        <f t="shared" si="0"/>
        <v>14.866418202985562</v>
      </c>
      <c r="C16" s="70">
        <f>A16*Sheet1!D29</f>
        <v>14.399999999999999</v>
      </c>
      <c r="E16" s="70">
        <f t="shared" si="1"/>
        <v>0.46641820298556375</v>
      </c>
      <c r="H16">
        <v>6.5</v>
      </c>
      <c r="I16" s="113">
        <f>(0.5*Sheet1!D73*(3.141593*((Sheet1!D7/2)*(Sheet1!D7/2)))*(H16*H16*H16)*(Sheet1!D74/100))</f>
        <v>267.421082664645</v>
      </c>
      <c r="J16" s="70">
        <f>VLOOKUP(I16,B5:C334,2,TRUE)</f>
        <v>187.2</v>
      </c>
      <c r="K16" s="70">
        <f>J16/Sheet1!D29*Sheet1!D75</f>
        <v>21.84</v>
      </c>
      <c r="L16" s="70">
        <f t="shared" si="2"/>
        <v>165.35999999999999</v>
      </c>
      <c r="O16" s="113">
        <f>Sheet1!F67</f>
        <v>0.32390152985108595</v>
      </c>
    </row>
    <row r="17" spans="1:15" ht="12.75">
      <c r="A17">
        <v>1.3</v>
      </c>
      <c r="B17" s="70">
        <f t="shared" si="0"/>
        <v>16.147393585448338</v>
      </c>
      <c r="C17" s="70">
        <f>A17*Sheet1!D29</f>
        <v>15.600000000000001</v>
      </c>
      <c r="E17" s="70">
        <f t="shared" si="1"/>
        <v>0.5473935854483353</v>
      </c>
      <c r="H17">
        <v>7</v>
      </c>
      <c r="I17" s="113">
        <f>(0.5*Sheet1!D73*(3.141593*((Sheet1!D7/2)*(Sheet1!D7/2)))*(H17*H17*H17)*(Sheet1!D74/100))</f>
        <v>334.00248103404</v>
      </c>
      <c r="J17" s="70">
        <f>VLOOKUP(I17,B5:C334,2,TRUE)</f>
        <v>222</v>
      </c>
      <c r="K17" s="70">
        <f>J17/Sheet1!D29*Sheet1!D75</f>
        <v>25.9</v>
      </c>
      <c r="L17" s="70">
        <f t="shared" si="2"/>
        <v>196.1</v>
      </c>
      <c r="O17" s="113">
        <f>Sheet1!F67</f>
        <v>0.32390152985108595</v>
      </c>
    </row>
    <row r="18" spans="1:15" ht="12.75">
      <c r="A18">
        <v>1.4</v>
      </c>
      <c r="B18" s="70">
        <f t="shared" si="0"/>
        <v>17.434846998508124</v>
      </c>
      <c r="C18" s="70">
        <f>A18*Sheet1!D29</f>
        <v>16.799999999999997</v>
      </c>
      <c r="E18" s="70">
        <f t="shared" si="1"/>
        <v>0.6348469985081284</v>
      </c>
      <c r="H18">
        <v>7.5</v>
      </c>
      <c r="I18" s="113">
        <f>(0.5*Sheet1!D73*(3.141593*((Sheet1!D7/2)*(Sheet1!D7/2)))*(H18*H18*H18)*(Sheet1!D74/100))</f>
        <v>410.80844514937496</v>
      </c>
      <c r="J18" s="70">
        <f>VLOOKUP(I18,B5:C334,2,TRUE)</f>
        <v>258</v>
      </c>
      <c r="K18" s="70">
        <f>J18/Sheet1!D29*Sheet1!D75</f>
        <v>30.099999999999998</v>
      </c>
      <c r="L18" s="70">
        <f t="shared" si="2"/>
        <v>227.9</v>
      </c>
      <c r="O18" s="113">
        <f>Sheet1!F67</f>
        <v>0.32390152985108595</v>
      </c>
    </row>
    <row r="19" spans="1:15" ht="12.75">
      <c r="A19">
        <v>1.5</v>
      </c>
      <c r="B19" s="70">
        <f t="shared" si="0"/>
        <v>18.728778442164945</v>
      </c>
      <c r="C19" s="70">
        <f>A19*Sheet1!D29</f>
        <v>18</v>
      </c>
      <c r="E19" s="70">
        <f t="shared" si="1"/>
        <v>0.7287784421649434</v>
      </c>
      <c r="H19">
        <v>8</v>
      </c>
      <c r="I19" s="113">
        <f>(0.5*Sheet1!D73*(3.141593*((Sheet1!D7/2)*(Sheet1!D7/2)))*(H19*H19*H19)*(Sheet1!D74/100))</f>
        <v>498.56930113536</v>
      </c>
      <c r="J19" s="70">
        <f>VLOOKUP(I19,B5:C334,2,TRUE)</f>
        <v>294</v>
      </c>
      <c r="K19" s="70">
        <f>J19/Sheet1!D29*Sheet1!D75</f>
        <v>34.3</v>
      </c>
      <c r="L19" s="70">
        <f t="shared" si="2"/>
        <v>259.7</v>
      </c>
      <c r="O19" s="113">
        <f>Sheet1!F67</f>
        <v>0.32390152985108595</v>
      </c>
    </row>
    <row r="20" spans="1:15" ht="12.75">
      <c r="A20">
        <v>1.6</v>
      </c>
      <c r="B20" s="70">
        <f t="shared" si="0"/>
        <v>20.029187916418785</v>
      </c>
      <c r="C20" s="70">
        <f>A20*Sheet1!D29</f>
        <v>19.200000000000003</v>
      </c>
      <c r="E20" s="70">
        <f t="shared" si="1"/>
        <v>0.8291879164187802</v>
      </c>
      <c r="H20">
        <v>8.5</v>
      </c>
      <c r="I20" s="113">
        <f>(0.5*Sheet1!D73*(3.141593*((Sheet1!D7/2)*(Sheet1!D7/2)))*(H20*H20*H20)*(Sheet1!D74/100))</f>
        <v>598.015375116705</v>
      </c>
      <c r="J20" s="70">
        <f>VLOOKUP(I20,B5:C334,2,TRUE)</f>
        <v>336</v>
      </c>
      <c r="K20" s="70">
        <f>J20/Sheet1!D29*Sheet1!D75</f>
        <v>39.199999999999996</v>
      </c>
      <c r="L20" s="70">
        <f t="shared" si="2"/>
        <v>296.8</v>
      </c>
      <c r="O20" s="113">
        <f>Sheet1!F67</f>
        <v>0.32390152985108595</v>
      </c>
    </row>
    <row r="21" spans="1:15" ht="12.75">
      <c r="A21">
        <v>1.7</v>
      </c>
      <c r="B21" s="70">
        <f t="shared" si="0"/>
        <v>21.336075421269637</v>
      </c>
      <c r="C21" s="70">
        <f>A21*Sheet1!D29</f>
        <v>20.4</v>
      </c>
      <c r="E21" s="70">
        <f t="shared" si="1"/>
        <v>0.9360754212696383</v>
      </c>
      <c r="H21">
        <v>9</v>
      </c>
      <c r="I21" s="113">
        <f>(0.5*Sheet1!D73*(3.141593*((Sheet1!D7/2)*(Sheet1!D7/2)))*(H21*H21*H21)*(Sheet1!D74/100))</f>
        <v>709.87699321812</v>
      </c>
      <c r="J21" s="70">
        <f>VLOOKUP(I21,B5:C334,2,TRUE)</f>
        <v>378</v>
      </c>
      <c r="K21" s="70">
        <f>J21/Sheet1!D29*Sheet1!D75</f>
        <v>44.099999999999994</v>
      </c>
      <c r="L21" s="70">
        <f t="shared" si="2"/>
        <v>333.9</v>
      </c>
      <c r="O21" s="113">
        <f>Sheet1!F67</f>
        <v>0.32390152985108595</v>
      </c>
    </row>
    <row r="22" spans="1:15" ht="12.75">
      <c r="A22">
        <v>1.8</v>
      </c>
      <c r="B22" s="70">
        <f t="shared" si="0"/>
        <v>22.64944095671752</v>
      </c>
      <c r="C22" s="70">
        <f>A22*Sheet1!D29</f>
        <v>21.6</v>
      </c>
      <c r="E22" s="70">
        <f t="shared" si="1"/>
        <v>1.0494409567175185</v>
      </c>
      <c r="H22">
        <v>9.5</v>
      </c>
      <c r="I22" s="113">
        <f>(0.5*Sheet1!D73*(3.141593*((Sheet1!D7/2)*(Sheet1!D7/2)))*(H22*H22*H22)*(Sheet1!D74/100))</f>
        <v>834.8844815643149</v>
      </c>
      <c r="J22" s="70">
        <f>VLOOKUP(I22,B5:C334,2,TRUE)</f>
        <v>426</v>
      </c>
      <c r="K22" s="70">
        <f>J22/Sheet1!D29*Sheet1!D75</f>
        <v>49.699999999999996</v>
      </c>
      <c r="L22" s="70">
        <f t="shared" si="2"/>
        <v>376.3</v>
      </c>
      <c r="O22" s="113">
        <f>Sheet1!F67</f>
        <v>0.32390152985108595</v>
      </c>
    </row>
    <row r="23" spans="1:15" ht="12.75">
      <c r="A23">
        <v>1.9</v>
      </c>
      <c r="B23" s="70">
        <f t="shared" si="0"/>
        <v>23.96928452276242</v>
      </c>
      <c r="C23" s="70">
        <f>A23*Sheet1!D29</f>
        <v>22.799999999999997</v>
      </c>
      <c r="E23" s="70">
        <f t="shared" si="1"/>
        <v>1.1692845227624202</v>
      </c>
      <c r="H23">
        <v>10</v>
      </c>
      <c r="I23" s="113">
        <f>(0.5*Sheet1!D73*(3.141593*((Sheet1!D7/2)*(Sheet1!D7/2)))*(H23*H23*H23)*(Sheet1!D74/100))</f>
        <v>973.76816628</v>
      </c>
      <c r="J23" s="70">
        <f>VLOOKUP(I23,B5:C334,2,TRUE)</f>
        <v>468</v>
      </c>
      <c r="K23" s="70">
        <f>J23/Sheet1!D29*Sheet1!D75</f>
        <v>54.599999999999994</v>
      </c>
      <c r="L23" s="70">
        <f t="shared" si="2"/>
        <v>413.4</v>
      </c>
      <c r="O23" s="113">
        <f>Sheet1!F67</f>
        <v>0.32390152985108595</v>
      </c>
    </row>
    <row r="24" spans="1:15" ht="12.75">
      <c r="A24">
        <v>2</v>
      </c>
      <c r="B24" s="70">
        <f t="shared" si="0"/>
        <v>25.295606119404344</v>
      </c>
      <c r="C24" s="70">
        <f>A24*Sheet1!D29</f>
        <v>24</v>
      </c>
      <c r="E24" s="70">
        <f t="shared" si="1"/>
        <v>1.2956061194043438</v>
      </c>
      <c r="H24">
        <v>10.5</v>
      </c>
      <c r="I24" s="113">
        <f>(0.5*Sheet1!D73*(3.141593*((Sheet1!D7/2)*(Sheet1!D7/2)))*(H24*H24*H24)*(Sheet1!D74/100))</f>
        <v>1127.258373489885</v>
      </c>
      <c r="J24" s="70">
        <f>VLOOKUP(I24,B5:C334,2,TRUE)</f>
        <v>516</v>
      </c>
      <c r="K24" s="70">
        <f>J24/Sheet1!D29*Sheet1!D75</f>
        <v>60.199999999999996</v>
      </c>
      <c r="L24" s="70">
        <f t="shared" si="2"/>
        <v>455.8</v>
      </c>
      <c r="O24" s="113">
        <f>Sheet1!F67</f>
        <v>0.32390152985108595</v>
      </c>
    </row>
    <row r="25" spans="1:15" ht="12.75">
      <c r="A25">
        <v>2.1</v>
      </c>
      <c r="B25" s="70">
        <f t="shared" si="0"/>
        <v>26.628405746643292</v>
      </c>
      <c r="C25" s="70">
        <f>A25*Sheet1!D29</f>
        <v>25.200000000000003</v>
      </c>
      <c r="E25" s="70">
        <f t="shared" si="1"/>
        <v>1.4284057466432891</v>
      </c>
      <c r="H25">
        <v>11</v>
      </c>
      <c r="I25" s="113">
        <f>(0.5*Sheet1!D73*(3.141593*((Sheet1!D7/2)*(Sheet1!D7/2)))*(H25*H25*H25)*(Sheet1!D74/100))</f>
        <v>1296.0854293186799</v>
      </c>
      <c r="J25" s="70">
        <f>VLOOKUP(I25,B5:C334,2,TRUE)</f>
        <v>564</v>
      </c>
      <c r="K25" s="70">
        <f>J25/Sheet1!D29*Sheet1!D75</f>
        <v>65.8</v>
      </c>
      <c r="L25" s="70">
        <f t="shared" si="2"/>
        <v>498.2</v>
      </c>
      <c r="O25" s="113">
        <f>Sheet1!F67</f>
        <v>0.32390152985108595</v>
      </c>
    </row>
    <row r="26" spans="1:15" ht="12.75">
      <c r="A26">
        <v>2.2</v>
      </c>
      <c r="B26" s="70">
        <f t="shared" si="0"/>
        <v>27.96768340447926</v>
      </c>
      <c r="C26" s="70">
        <f>A26*Sheet1!D29</f>
        <v>26.400000000000002</v>
      </c>
      <c r="E26" s="70">
        <f t="shared" si="1"/>
        <v>1.5676834044792562</v>
      </c>
      <c r="H26">
        <v>11.5</v>
      </c>
      <c r="I26" s="113">
        <f>(0.5*Sheet1!D73*(3.141593*((Sheet1!D7/2)*(Sheet1!D7/2)))*(H26*H26*H26)*(Sheet1!D74/100))</f>
        <v>1480.9796598910948</v>
      </c>
      <c r="J26" s="70">
        <f>VLOOKUP(I26,B5:C334,2,TRUE)</f>
        <v>612</v>
      </c>
      <c r="K26" s="70">
        <f>J26/Sheet1!D29*Sheet1!D75</f>
        <v>71.39999999999999</v>
      </c>
      <c r="L26" s="70">
        <f t="shared" si="2"/>
        <v>540.6</v>
      </c>
      <c r="O26" s="113">
        <f>Sheet1!F67</f>
        <v>0.32390152985108595</v>
      </c>
    </row>
    <row r="27" spans="1:15" ht="12.75">
      <c r="A27">
        <v>2.3</v>
      </c>
      <c r="B27" s="70">
        <f t="shared" si="0"/>
        <v>29.31343909291224</v>
      </c>
      <c r="C27" s="70">
        <f>A27*Sheet1!D29</f>
        <v>27.599999999999998</v>
      </c>
      <c r="E27" s="70">
        <f t="shared" si="1"/>
        <v>1.7134390929122443</v>
      </c>
      <c r="H27">
        <v>12</v>
      </c>
      <c r="I27" s="113">
        <f>(0.5*Sheet1!D73*(3.141593*((Sheet1!D7/2)*(Sheet1!D7/2)))*(H27*H27*H27)*(Sheet1!D74/100))</f>
        <v>1682.67139133184</v>
      </c>
      <c r="J27" s="70">
        <f>VLOOKUP(I27,B5:C334,2,TRUE)</f>
        <v>660</v>
      </c>
      <c r="K27" s="70">
        <f>J27/Sheet1!D29*Sheet1!D75</f>
        <v>77</v>
      </c>
      <c r="L27" s="70">
        <f t="shared" si="2"/>
        <v>583</v>
      </c>
      <c r="O27" s="113">
        <f>Sheet1!F67</f>
        <v>0.32390152985108595</v>
      </c>
    </row>
    <row r="28" spans="1:15" ht="12.75">
      <c r="A28">
        <v>2.4</v>
      </c>
      <c r="B28" s="70">
        <f t="shared" si="0"/>
        <v>30.66567281194225</v>
      </c>
      <c r="C28" s="70">
        <f>A28*Sheet1!D29</f>
        <v>28.799999999999997</v>
      </c>
      <c r="E28" s="70">
        <f t="shared" si="1"/>
        <v>1.865672811942255</v>
      </c>
      <c r="I28" s="113"/>
      <c r="O28" s="113">
        <f>Sheet1!F67</f>
        <v>0.32390152985108595</v>
      </c>
    </row>
    <row r="29" spans="1:15" ht="12.75">
      <c r="A29">
        <v>2.5</v>
      </c>
      <c r="B29" s="70">
        <f t="shared" si="0"/>
        <v>32.024384561569285</v>
      </c>
      <c r="C29" s="70">
        <f>A29*Sheet1!D29</f>
        <v>30</v>
      </c>
      <c r="E29" s="70">
        <f t="shared" si="1"/>
        <v>2.024384561569287</v>
      </c>
      <c r="I29" s="113"/>
      <c r="O29" s="113">
        <f>Sheet1!F67</f>
        <v>0.32390152985108595</v>
      </c>
    </row>
    <row r="30" spans="1:15" ht="12.75">
      <c r="A30">
        <v>2.6</v>
      </c>
      <c r="B30" s="70">
        <f t="shared" si="0"/>
        <v>33.38957434179334</v>
      </c>
      <c r="C30" s="70">
        <f>A30*Sheet1!D29</f>
        <v>31.200000000000003</v>
      </c>
      <c r="E30" s="70">
        <f t="shared" si="1"/>
        <v>2.189574341793341</v>
      </c>
      <c r="I30" s="113"/>
      <c r="O30" s="113">
        <f>Sheet1!F67</f>
        <v>0.32390152985108595</v>
      </c>
    </row>
    <row r="31" spans="1:15" ht="12.75">
      <c r="A31">
        <v>2.7</v>
      </c>
      <c r="B31" s="70">
        <f t="shared" si="0"/>
        <v>34.76124215261442</v>
      </c>
      <c r="C31" s="70">
        <f>A31*Sheet1!D29</f>
        <v>32.400000000000006</v>
      </c>
      <c r="E31" s="70">
        <f t="shared" si="1"/>
        <v>2.361242152614417</v>
      </c>
      <c r="I31" s="113"/>
      <c r="O31" s="113">
        <f>Sheet1!F67</f>
        <v>0.32390152985108595</v>
      </c>
    </row>
    <row r="32" spans="1:15" ht="12.75">
      <c r="A32">
        <v>2.8</v>
      </c>
      <c r="B32" s="70">
        <f t="shared" si="0"/>
        <v>36.13938799403251</v>
      </c>
      <c r="C32" s="70">
        <f>A32*Sheet1!D29</f>
        <v>33.599999999999994</v>
      </c>
      <c r="E32" s="70">
        <f t="shared" si="1"/>
        <v>2.5393879940325137</v>
      </c>
      <c r="I32" s="113"/>
      <c r="O32" s="113">
        <f>Sheet1!F67</f>
        <v>0.32390152985108595</v>
      </c>
    </row>
    <row r="33" spans="1:15" ht="12.75">
      <c r="A33">
        <v>2.9</v>
      </c>
      <c r="B33" s="70">
        <f t="shared" si="0"/>
        <v>37.52401186604763</v>
      </c>
      <c r="C33" s="70">
        <f>A33*Sheet1!D29</f>
        <v>34.8</v>
      </c>
      <c r="E33" s="70">
        <f t="shared" si="1"/>
        <v>2.7240118660476327</v>
      </c>
      <c r="I33" s="113"/>
      <c r="O33" s="113">
        <f>Sheet1!F67</f>
        <v>0.32390152985108595</v>
      </c>
    </row>
    <row r="34" spans="1:15" ht="12.75">
      <c r="A34">
        <v>3</v>
      </c>
      <c r="B34" s="70">
        <f t="shared" si="0"/>
        <v>38.91511376865977</v>
      </c>
      <c r="C34" s="70">
        <f>A34*Sheet1!D29</f>
        <v>36</v>
      </c>
      <c r="E34" s="70">
        <f t="shared" si="1"/>
        <v>2.9151137686597735</v>
      </c>
      <c r="I34" s="113"/>
      <c r="O34" s="113">
        <f>Sheet1!F67</f>
        <v>0.32390152985108595</v>
      </c>
    </row>
    <row r="35" spans="1:15" ht="12.75">
      <c r="A35">
        <v>3.1</v>
      </c>
      <c r="B35" s="70">
        <f t="shared" si="0"/>
        <v>40.31269370186894</v>
      </c>
      <c r="C35" s="70">
        <f>A35*Sheet1!D29</f>
        <v>37.2</v>
      </c>
      <c r="E35" s="70">
        <f t="shared" si="1"/>
        <v>3.1126937018689365</v>
      </c>
      <c r="O35" s="113">
        <f>Sheet1!F67</f>
        <v>0.32390152985108595</v>
      </c>
    </row>
    <row r="36" spans="1:15" ht="12.75">
      <c r="A36">
        <v>3.2</v>
      </c>
      <c r="B36" s="70">
        <f t="shared" si="0"/>
        <v>41.716751665675126</v>
      </c>
      <c r="C36" s="70">
        <f>A36*Sheet1!D29</f>
        <v>38.400000000000006</v>
      </c>
      <c r="E36" s="70">
        <f t="shared" si="1"/>
        <v>3.316751665675121</v>
      </c>
      <c r="O36" s="113">
        <f>Sheet1!F67</f>
        <v>0.32390152985108595</v>
      </c>
    </row>
    <row r="37" spans="1:15" ht="12.75">
      <c r="A37">
        <v>3.3</v>
      </c>
      <c r="B37" s="70">
        <f t="shared" si="0"/>
        <v>43.12728766007832</v>
      </c>
      <c r="C37" s="70">
        <f>A37*Sheet1!D29</f>
        <v>39.599999999999994</v>
      </c>
      <c r="E37" s="70">
        <f t="shared" si="1"/>
        <v>3.5272876600783256</v>
      </c>
      <c r="O37" s="113">
        <f>Sheet1!F67</f>
        <v>0.32390152985108595</v>
      </c>
    </row>
    <row r="38" spans="1:15" ht="12.75">
      <c r="A38">
        <v>3.4</v>
      </c>
      <c r="B38" s="70">
        <f t="shared" si="0"/>
        <v>44.54430168507855</v>
      </c>
      <c r="C38" s="70">
        <f>A38*Sheet1!D29</f>
        <v>40.8</v>
      </c>
      <c r="E38" s="70">
        <f t="shared" si="1"/>
        <v>3.744301685078553</v>
      </c>
      <c r="O38" s="113">
        <f>Sheet1!F67</f>
        <v>0.32390152985108595</v>
      </c>
    </row>
    <row r="39" spans="1:15" ht="12.75">
      <c r="A39">
        <v>3.5</v>
      </c>
      <c r="B39" s="70">
        <f t="shared" si="0"/>
        <v>45.9677937406758</v>
      </c>
      <c r="C39" s="70">
        <f>A39*Sheet1!D29</f>
        <v>42</v>
      </c>
      <c r="E39" s="70">
        <f t="shared" si="1"/>
        <v>3.967793740675803</v>
      </c>
      <c r="O39" s="113">
        <f>Sheet1!F67</f>
        <v>0.32390152985108595</v>
      </c>
    </row>
    <row r="40" spans="1:15" ht="12.75">
      <c r="A40">
        <v>3.6</v>
      </c>
      <c r="B40" s="70">
        <f t="shared" si="0"/>
        <v>47.397763826870076</v>
      </c>
      <c r="C40" s="70">
        <f>A40*Sheet1!D29</f>
        <v>43.2</v>
      </c>
      <c r="E40" s="70">
        <f t="shared" si="1"/>
        <v>4.197763826870074</v>
      </c>
      <c r="O40" s="113">
        <f>Sheet1!F67</f>
        <v>0.32390152985108595</v>
      </c>
    </row>
    <row r="41" spans="1:15" ht="12.75">
      <c r="A41">
        <v>3.7</v>
      </c>
      <c r="B41" s="70">
        <f t="shared" si="0"/>
        <v>48.83421194366137</v>
      </c>
      <c r="C41" s="70">
        <f>A41*Sheet1!D29</f>
        <v>44.400000000000006</v>
      </c>
      <c r="E41" s="70">
        <f t="shared" si="1"/>
        <v>4.434211943661367</v>
      </c>
      <c r="O41" s="113">
        <f>Sheet1!F67</f>
        <v>0.32390152985108595</v>
      </c>
    </row>
    <row r="42" spans="1:15" ht="12.75">
      <c r="A42">
        <v>3.8</v>
      </c>
      <c r="B42" s="70">
        <f t="shared" si="0"/>
        <v>50.27713809104968</v>
      </c>
      <c r="C42" s="70">
        <f>A42*Sheet1!D29</f>
        <v>45.599999999999994</v>
      </c>
      <c r="E42" s="70">
        <f t="shared" si="1"/>
        <v>4.677138091049681</v>
      </c>
      <c r="O42" s="113">
        <f>Sheet1!F67</f>
        <v>0.32390152985108595</v>
      </c>
    </row>
    <row r="43" spans="1:15" ht="12.75">
      <c r="A43">
        <v>3.9</v>
      </c>
      <c r="B43" s="70">
        <f t="shared" si="0"/>
        <v>51.726542269035015</v>
      </c>
      <c r="C43" s="70">
        <f>A43*Sheet1!D29</f>
        <v>46.8</v>
      </c>
      <c r="E43" s="70">
        <f t="shared" si="1"/>
        <v>4.926542269035017</v>
      </c>
      <c r="O43" s="113">
        <f>Sheet1!F67</f>
        <v>0.32390152985108595</v>
      </c>
    </row>
    <row r="44" spans="1:15" ht="12.75">
      <c r="A44">
        <v>4</v>
      </c>
      <c r="B44" s="70">
        <f t="shared" si="0"/>
        <v>53.182424477617374</v>
      </c>
      <c r="C44" s="70">
        <f>A44*Sheet1!D29</f>
        <v>48</v>
      </c>
      <c r="E44" s="70">
        <f t="shared" si="1"/>
        <v>5.182424477617375</v>
      </c>
      <c r="O44" s="113">
        <f>Sheet1!F67</f>
        <v>0.32390152985108595</v>
      </c>
    </row>
    <row r="45" spans="1:15" ht="12.75">
      <c r="A45">
        <v>4.1</v>
      </c>
      <c r="B45" s="70">
        <f t="shared" si="0"/>
        <v>54.64478471679675</v>
      </c>
      <c r="C45" s="70">
        <f>A45*Sheet1!D29</f>
        <v>49.199999999999996</v>
      </c>
      <c r="E45" s="70">
        <f t="shared" si="1"/>
        <v>5.444784716796755</v>
      </c>
      <c r="O45" s="113">
        <f>Sheet1!F67</f>
        <v>0.32390152985108595</v>
      </c>
    </row>
    <row r="46" spans="1:15" ht="12.75">
      <c r="A46">
        <v>4.2</v>
      </c>
      <c r="B46" s="70">
        <f t="shared" si="0"/>
        <v>56.11362298657316</v>
      </c>
      <c r="C46" s="70">
        <f>A46*Sheet1!D29</f>
        <v>50.400000000000006</v>
      </c>
      <c r="E46" s="70">
        <f t="shared" si="1"/>
        <v>5.7136229865731565</v>
      </c>
      <c r="O46" s="113">
        <f>Sheet1!F67</f>
        <v>0.32390152985108595</v>
      </c>
    </row>
    <row r="47" spans="1:15" ht="12.75">
      <c r="A47">
        <v>4.3</v>
      </c>
      <c r="B47" s="70">
        <f t="shared" si="0"/>
        <v>57.58893928694657</v>
      </c>
      <c r="C47" s="70">
        <f>A47*Sheet1!D29</f>
        <v>51.599999999999994</v>
      </c>
      <c r="E47" s="70">
        <f t="shared" si="1"/>
        <v>5.988939286946579</v>
      </c>
      <c r="O47" s="113">
        <f>Sheet1!F67</f>
        <v>0.32390152985108595</v>
      </c>
    </row>
    <row r="48" spans="1:15" ht="12.75">
      <c r="A48">
        <v>4.4</v>
      </c>
      <c r="B48" s="70">
        <f t="shared" si="0"/>
        <v>59.07073361791703</v>
      </c>
      <c r="C48" s="70">
        <f>A48*Sheet1!D29</f>
        <v>52.800000000000004</v>
      </c>
      <c r="E48" s="70">
        <f t="shared" si="1"/>
        <v>6.270733617917025</v>
      </c>
      <c r="O48" s="113">
        <f>Sheet1!F67</f>
        <v>0.32390152985108595</v>
      </c>
    </row>
    <row r="49" spans="1:15" ht="12.75">
      <c r="A49">
        <v>4.5</v>
      </c>
      <c r="B49" s="70">
        <f t="shared" si="0"/>
        <v>60.55900597948449</v>
      </c>
      <c r="C49" s="70">
        <f>A49*Sheet1!D29</f>
        <v>54</v>
      </c>
      <c r="E49" s="70">
        <f t="shared" si="1"/>
        <v>6.559005979484491</v>
      </c>
      <c r="O49" s="113">
        <f>Sheet1!F67</f>
        <v>0.32390152985108595</v>
      </c>
    </row>
    <row r="50" spans="1:15" ht="12.75">
      <c r="A50">
        <v>4.6</v>
      </c>
      <c r="B50" s="70">
        <f t="shared" si="0"/>
        <v>62.05375637164897</v>
      </c>
      <c r="C50" s="70">
        <f>A50*Sheet1!D29</f>
        <v>55.199999999999996</v>
      </c>
      <c r="E50" s="70">
        <f t="shared" si="1"/>
        <v>6.853756371648977</v>
      </c>
      <c r="O50" s="113">
        <f>Sheet1!F67</f>
        <v>0.32390152985108595</v>
      </c>
    </row>
    <row r="51" spans="1:15" ht="12.75">
      <c r="A51">
        <v>4.7</v>
      </c>
      <c r="B51" s="70">
        <f t="shared" si="0"/>
        <v>63.554984794410494</v>
      </c>
      <c r="C51" s="70">
        <f>A51*Sheet1!D29</f>
        <v>56.400000000000006</v>
      </c>
      <c r="E51" s="70">
        <f t="shared" si="1"/>
        <v>7.15498479441049</v>
      </c>
      <c r="O51" s="113">
        <f>Sheet1!F67</f>
        <v>0.32390152985108595</v>
      </c>
    </row>
    <row r="52" spans="1:15" ht="12.75">
      <c r="A52">
        <v>4.8</v>
      </c>
      <c r="B52" s="70">
        <f t="shared" si="0"/>
        <v>65.06269124776901</v>
      </c>
      <c r="C52" s="70">
        <f>A52*Sheet1!D29</f>
        <v>57.599999999999994</v>
      </c>
      <c r="E52" s="70">
        <f t="shared" si="1"/>
        <v>7.46269124776902</v>
      </c>
      <c r="O52" s="113">
        <f>Sheet1!F67</f>
        <v>0.32390152985108595</v>
      </c>
    </row>
    <row r="53" spans="1:15" ht="12.75">
      <c r="A53">
        <v>4.9</v>
      </c>
      <c r="B53" s="70">
        <f t="shared" si="0"/>
        <v>66.57687573172458</v>
      </c>
      <c r="C53" s="70">
        <f>A53*Sheet1!D29</f>
        <v>58.800000000000004</v>
      </c>
      <c r="E53" s="70">
        <f t="shared" si="1"/>
        <v>7.776875731724576</v>
      </c>
      <c r="O53" s="113">
        <f>Sheet1!F67</f>
        <v>0.32390152985108595</v>
      </c>
    </row>
    <row r="54" spans="1:15" ht="12.75">
      <c r="A54">
        <v>5</v>
      </c>
      <c r="B54" s="70">
        <f t="shared" si="0"/>
        <v>68.09753824627715</v>
      </c>
      <c r="C54" s="70">
        <f>A54*Sheet1!D29</f>
        <v>60</v>
      </c>
      <c r="E54" s="70">
        <f t="shared" si="1"/>
        <v>8.097538246277148</v>
      </c>
      <c r="O54" s="113">
        <f>Sheet1!F67</f>
        <v>0.32390152985108595</v>
      </c>
    </row>
    <row r="55" spans="1:15" ht="12.75">
      <c r="A55">
        <v>5.1</v>
      </c>
      <c r="B55" s="70">
        <f t="shared" si="0"/>
        <v>69.62467879142675</v>
      </c>
      <c r="C55" s="70">
        <f>A55*Sheet1!D29</f>
        <v>61.199999999999996</v>
      </c>
      <c r="E55" s="70">
        <f t="shared" si="1"/>
        <v>8.424678791426745</v>
      </c>
      <c r="O55" s="113">
        <f>Sheet1!F67</f>
        <v>0.32390152985108595</v>
      </c>
    </row>
    <row r="56" spans="1:15" ht="12.75">
      <c r="A56">
        <v>5.2</v>
      </c>
      <c r="B56" s="70">
        <f t="shared" si="0"/>
        <v>71.15829736717338</v>
      </c>
      <c r="C56" s="70">
        <f>A56*Sheet1!D29</f>
        <v>62.400000000000006</v>
      </c>
      <c r="E56" s="70">
        <f t="shared" si="1"/>
        <v>8.758297367173364</v>
      </c>
      <c r="O56" s="113">
        <f>Sheet1!F67</f>
        <v>0.32390152985108595</v>
      </c>
    </row>
    <row r="57" spans="1:15" ht="12.75">
      <c r="A57">
        <v>5.3</v>
      </c>
      <c r="B57" s="70">
        <f t="shared" si="0"/>
        <v>72.698393973517</v>
      </c>
      <c r="C57" s="70">
        <f>A57*Sheet1!D29</f>
        <v>63.599999999999994</v>
      </c>
      <c r="E57" s="70">
        <f t="shared" si="1"/>
        <v>9.098393973517004</v>
      </c>
      <c r="O57" s="113">
        <f>Sheet1!F67</f>
        <v>0.32390152985108595</v>
      </c>
    </row>
    <row r="58" spans="1:15" ht="12.75">
      <c r="A58">
        <v>5.4</v>
      </c>
      <c r="B58" s="70">
        <f t="shared" si="0"/>
        <v>74.24496861045768</v>
      </c>
      <c r="C58" s="70">
        <f>A58*Sheet1!D29</f>
        <v>64.80000000000001</v>
      </c>
      <c r="E58" s="70">
        <f t="shared" si="1"/>
        <v>9.444968610457668</v>
      </c>
      <c r="O58" s="113">
        <f>Sheet1!F67</f>
        <v>0.32390152985108595</v>
      </c>
    </row>
    <row r="59" spans="1:15" ht="12.75">
      <c r="A59">
        <v>5.5</v>
      </c>
      <c r="B59" s="70">
        <f t="shared" si="0"/>
        <v>75.79802127799535</v>
      </c>
      <c r="C59" s="70">
        <f>A59*Sheet1!D29</f>
        <v>66</v>
      </c>
      <c r="E59" s="70">
        <f t="shared" si="1"/>
        <v>9.79802127799535</v>
      </c>
      <c r="O59" s="113">
        <f>Sheet1!F67</f>
        <v>0.32390152985108595</v>
      </c>
    </row>
    <row r="60" spans="1:15" ht="12.75">
      <c r="A60">
        <v>5.6</v>
      </c>
      <c r="B60" s="70">
        <f t="shared" si="0"/>
        <v>77.35755197613004</v>
      </c>
      <c r="C60" s="70">
        <f>A60*Sheet1!D29</f>
        <v>67.19999999999999</v>
      </c>
      <c r="E60" s="70">
        <f t="shared" si="1"/>
        <v>10.157551976130055</v>
      </c>
      <c r="O60" s="113">
        <f>Sheet1!F67</f>
        <v>0.32390152985108595</v>
      </c>
    </row>
    <row r="61" spans="1:15" ht="12.75">
      <c r="A61">
        <v>5.7</v>
      </c>
      <c r="B61" s="70">
        <f t="shared" si="0"/>
        <v>78.92356070486179</v>
      </c>
      <c r="C61" s="70">
        <f>A61*Sheet1!D29</f>
        <v>68.4</v>
      </c>
      <c r="E61" s="70">
        <f t="shared" si="1"/>
        <v>10.523560704861783</v>
      </c>
      <c r="O61" s="113">
        <f>Sheet1!F67</f>
        <v>0.32390152985108595</v>
      </c>
    </row>
    <row r="62" spans="1:15" ht="12.75">
      <c r="A62">
        <v>5.8</v>
      </c>
      <c r="B62" s="70">
        <f t="shared" si="0"/>
        <v>80.49604746419053</v>
      </c>
      <c r="C62" s="70">
        <f>A62*Sheet1!D29</f>
        <v>69.6</v>
      </c>
      <c r="E62" s="70">
        <f t="shared" si="1"/>
        <v>10.89604746419053</v>
      </c>
      <c r="O62" s="113">
        <f>Sheet1!F67</f>
        <v>0.32390152985108595</v>
      </c>
    </row>
    <row r="63" spans="1:15" ht="12.75">
      <c r="A63">
        <v>5.9</v>
      </c>
      <c r="B63" s="70">
        <f t="shared" si="0"/>
        <v>82.07501225411632</v>
      </c>
      <c r="C63" s="70">
        <f>A63*Sheet1!D29</f>
        <v>70.80000000000001</v>
      </c>
      <c r="E63" s="70">
        <f t="shared" si="1"/>
        <v>11.275012254116303</v>
      </c>
      <c r="O63" s="113">
        <f>Sheet1!F67</f>
        <v>0.32390152985108595</v>
      </c>
    </row>
    <row r="64" spans="1:15" ht="12.75">
      <c r="A64">
        <v>6</v>
      </c>
      <c r="B64" s="70">
        <f t="shared" si="0"/>
        <v>83.66045507463909</v>
      </c>
      <c r="C64" s="70">
        <f>A64*Sheet1!D29</f>
        <v>72</v>
      </c>
      <c r="E64" s="70">
        <f t="shared" si="1"/>
        <v>11.660455074639094</v>
      </c>
      <c r="O64" s="113">
        <f>Sheet1!F67</f>
        <v>0.32390152985108595</v>
      </c>
    </row>
    <row r="65" spans="1:15" ht="12.75">
      <c r="A65">
        <v>6.1</v>
      </c>
      <c r="B65" s="70">
        <f t="shared" si="0"/>
        <v>85.2523759257589</v>
      </c>
      <c r="C65" s="70">
        <f>A65*Sheet1!D29</f>
        <v>73.19999999999999</v>
      </c>
      <c r="E65" s="70">
        <f t="shared" si="1"/>
        <v>12.052375925758906</v>
      </c>
      <c r="O65" s="113">
        <f>Sheet1!F67</f>
        <v>0.32390152985108595</v>
      </c>
    </row>
    <row r="66" spans="1:15" ht="12.75">
      <c r="A66">
        <v>6.2</v>
      </c>
      <c r="B66" s="70">
        <f t="shared" si="0"/>
        <v>86.85077480747574</v>
      </c>
      <c r="C66" s="70">
        <f>A66*Sheet1!D29</f>
        <v>74.4</v>
      </c>
      <c r="E66" s="70">
        <f t="shared" si="1"/>
        <v>12.450774807475746</v>
      </c>
      <c r="O66" s="113">
        <f>Sheet1!F67</f>
        <v>0.32390152985108595</v>
      </c>
    </row>
    <row r="67" spans="1:15" ht="12.75">
      <c r="A67">
        <v>6.3</v>
      </c>
      <c r="B67" s="70">
        <f t="shared" si="0"/>
        <v>88.4556517197896</v>
      </c>
      <c r="C67" s="70">
        <f>A67*Sheet1!D29</f>
        <v>75.6</v>
      </c>
      <c r="E67" s="70">
        <f t="shared" si="1"/>
        <v>12.8556517197896</v>
      </c>
      <c r="O67" s="113">
        <f>Sheet1!F67</f>
        <v>0.32390152985108595</v>
      </c>
    </row>
    <row r="68" spans="1:15" ht="12.75">
      <c r="A68">
        <v>6.4</v>
      </c>
      <c r="B68" s="70">
        <f t="shared" si="0"/>
        <v>90.06700666270049</v>
      </c>
      <c r="C68" s="70">
        <f>A68*Sheet1!D29</f>
        <v>76.80000000000001</v>
      </c>
      <c r="E68" s="70">
        <f t="shared" si="1"/>
        <v>13.267006662700483</v>
      </c>
      <c r="O68" s="113">
        <f>Sheet1!F67</f>
        <v>0.32390152985108595</v>
      </c>
    </row>
    <row r="69" spans="1:15" ht="12.75">
      <c r="A69">
        <v>6.5</v>
      </c>
      <c r="B69" s="70">
        <f aca="true" t="shared" si="3" ref="B69:B132">C69+E69</f>
        <v>91.68483963620838</v>
      </c>
      <c r="C69" s="70">
        <f>A69*Sheet1!D29</f>
        <v>78</v>
      </c>
      <c r="E69" s="70">
        <f aca="true" t="shared" si="4" ref="E69:E132">(A69*A69)*O69</f>
        <v>13.68483963620838</v>
      </c>
      <c r="O69" s="113">
        <f>Sheet1!F67</f>
        <v>0.32390152985108595</v>
      </c>
    </row>
    <row r="70" spans="1:15" ht="12.75">
      <c r="A70">
        <v>6.6</v>
      </c>
      <c r="B70" s="70">
        <f t="shared" si="3"/>
        <v>93.30915064031329</v>
      </c>
      <c r="C70" s="70">
        <f>A70*Sheet1!D29</f>
        <v>79.19999999999999</v>
      </c>
      <c r="E70" s="70">
        <f t="shared" si="4"/>
        <v>14.109150640313302</v>
      </c>
      <c r="O70" s="113">
        <f>Sheet1!F67</f>
        <v>0.32390152985108595</v>
      </c>
    </row>
    <row r="71" spans="1:15" ht="12.75">
      <c r="A71">
        <v>6.7</v>
      </c>
      <c r="B71" s="70">
        <f t="shared" si="3"/>
        <v>94.93993967501525</v>
      </c>
      <c r="C71" s="70">
        <f>A71*Sheet1!D29</f>
        <v>80.4</v>
      </c>
      <c r="E71" s="70">
        <f t="shared" si="4"/>
        <v>14.539939675015248</v>
      </c>
      <c r="O71" s="113">
        <f>Sheet1!F67</f>
        <v>0.32390152985108595</v>
      </c>
    </row>
    <row r="72" spans="1:15" ht="12.75">
      <c r="A72">
        <v>6.8</v>
      </c>
      <c r="B72" s="70">
        <f t="shared" si="3"/>
        <v>96.57720674031421</v>
      </c>
      <c r="C72" s="70">
        <f>A72*Sheet1!D29</f>
        <v>81.6</v>
      </c>
      <c r="E72" s="70">
        <f t="shared" si="4"/>
        <v>14.977206740314212</v>
      </c>
      <c r="O72" s="113">
        <f>Sheet1!F67</f>
        <v>0.32390152985108595</v>
      </c>
    </row>
    <row r="73" spans="1:15" ht="12.75">
      <c r="A73">
        <v>6.9</v>
      </c>
      <c r="B73" s="70">
        <f t="shared" si="3"/>
        <v>98.22095183621022</v>
      </c>
      <c r="C73" s="70">
        <f>A73*Sheet1!D29</f>
        <v>82.80000000000001</v>
      </c>
      <c r="E73" s="70">
        <f t="shared" si="4"/>
        <v>15.420951836210204</v>
      </c>
      <c r="O73" s="113">
        <f>Sheet1!F67</f>
        <v>0.32390152985108595</v>
      </c>
    </row>
    <row r="74" spans="1:15" ht="12.75">
      <c r="A74">
        <v>7</v>
      </c>
      <c r="B74" s="70">
        <f t="shared" si="3"/>
        <v>99.87117496270321</v>
      </c>
      <c r="C74" s="70">
        <f>A74*Sheet1!D29</f>
        <v>84</v>
      </c>
      <c r="E74" s="70">
        <f t="shared" si="4"/>
        <v>15.871174962703211</v>
      </c>
      <c r="O74" s="113">
        <f>Sheet1!F67</f>
        <v>0.32390152985108595</v>
      </c>
    </row>
    <row r="75" spans="1:15" ht="12.75">
      <c r="A75">
        <v>7.1</v>
      </c>
      <c r="B75" s="70">
        <f t="shared" si="3"/>
        <v>101.52787611979323</v>
      </c>
      <c r="C75" s="70">
        <f>A75*Sheet1!D29</f>
        <v>85.19999999999999</v>
      </c>
      <c r="E75" s="70">
        <f t="shared" si="4"/>
        <v>16.327876119793242</v>
      </c>
      <c r="O75" s="113">
        <f>Sheet1!F67</f>
        <v>0.32390152985108595</v>
      </c>
    </row>
    <row r="76" spans="1:15" ht="12.75">
      <c r="A76">
        <v>7.2</v>
      </c>
      <c r="B76" s="70">
        <f t="shared" si="3"/>
        <v>103.1910553074803</v>
      </c>
      <c r="C76" s="70">
        <f>A76*Sheet1!D29</f>
        <v>86.4</v>
      </c>
      <c r="E76" s="70">
        <f t="shared" si="4"/>
        <v>16.791055307480296</v>
      </c>
      <c r="O76" s="113">
        <f>Sheet1!F67</f>
        <v>0.32390152985108595</v>
      </c>
    </row>
    <row r="77" spans="1:15" ht="12.75">
      <c r="A77">
        <v>7.3</v>
      </c>
      <c r="B77" s="70">
        <f t="shared" si="3"/>
        <v>104.86071252576437</v>
      </c>
      <c r="C77" s="70">
        <f>A77*Sheet1!D29</f>
        <v>87.6</v>
      </c>
      <c r="E77" s="70">
        <f t="shared" si="4"/>
        <v>17.26071252576437</v>
      </c>
      <c r="O77" s="113">
        <f>Sheet1!F67</f>
        <v>0.32390152985108595</v>
      </c>
    </row>
    <row r="78" spans="1:15" ht="12.75">
      <c r="A78">
        <v>7.4</v>
      </c>
      <c r="B78" s="70">
        <f t="shared" si="3"/>
        <v>106.53684777464548</v>
      </c>
      <c r="C78" s="70">
        <f>A78*Sheet1!D29</f>
        <v>88.80000000000001</v>
      </c>
      <c r="E78" s="70">
        <f t="shared" si="4"/>
        <v>17.73684777464547</v>
      </c>
      <c r="O78" s="113">
        <f>Sheet1!F67</f>
        <v>0.32390152985108595</v>
      </c>
    </row>
    <row r="79" spans="1:15" ht="12.75">
      <c r="A79">
        <v>7.5</v>
      </c>
      <c r="B79" s="70">
        <f t="shared" si="3"/>
        <v>108.21946105412358</v>
      </c>
      <c r="C79" s="70">
        <f>A79*Sheet1!D29</f>
        <v>90</v>
      </c>
      <c r="E79" s="70">
        <f t="shared" si="4"/>
        <v>18.219461054123585</v>
      </c>
      <c r="O79" s="113">
        <f>Sheet1!F67</f>
        <v>0.32390152985108595</v>
      </c>
    </row>
    <row r="80" spans="1:15" ht="12.75">
      <c r="A80">
        <v>7.6</v>
      </c>
      <c r="B80" s="70">
        <f t="shared" si="3"/>
        <v>109.90855236419871</v>
      </c>
      <c r="C80" s="70">
        <f>A80*Sheet1!D29</f>
        <v>91.19999999999999</v>
      </c>
      <c r="E80" s="70">
        <f t="shared" si="4"/>
        <v>18.708552364198724</v>
      </c>
      <c r="O80" s="113">
        <f>Sheet1!F67</f>
        <v>0.32390152985108595</v>
      </c>
    </row>
    <row r="81" spans="1:15" ht="12.75">
      <c r="A81">
        <v>7.7</v>
      </c>
      <c r="B81" s="70">
        <f t="shared" si="3"/>
        <v>111.60412170487089</v>
      </c>
      <c r="C81" s="70">
        <f>A81*Sheet1!D29</f>
        <v>92.4</v>
      </c>
      <c r="E81" s="70">
        <f t="shared" si="4"/>
        <v>19.20412170487089</v>
      </c>
      <c r="O81" s="113">
        <f>Sheet1!F67</f>
        <v>0.32390152985108595</v>
      </c>
    </row>
    <row r="82" spans="1:15" ht="12.75">
      <c r="A82">
        <v>7.8</v>
      </c>
      <c r="B82" s="70">
        <f t="shared" si="3"/>
        <v>113.30616907614007</v>
      </c>
      <c r="C82" s="70">
        <f>A82*Sheet1!D29</f>
        <v>93.6</v>
      </c>
      <c r="E82" s="70">
        <f t="shared" si="4"/>
        <v>19.706169076140068</v>
      </c>
      <c r="O82" s="113">
        <f>Sheet1!F67</f>
        <v>0.32390152985108595</v>
      </c>
    </row>
    <row r="83" spans="1:15" ht="12.75">
      <c r="A83">
        <v>7.9</v>
      </c>
      <c r="B83" s="70">
        <f t="shared" si="3"/>
        <v>115.01469447800629</v>
      </c>
      <c r="C83" s="70">
        <f>A83*Sheet1!D29</f>
        <v>94.80000000000001</v>
      </c>
      <c r="E83" s="70">
        <f t="shared" si="4"/>
        <v>20.214694478006276</v>
      </c>
      <c r="O83" s="113">
        <f>Sheet1!F67</f>
        <v>0.32390152985108595</v>
      </c>
    </row>
    <row r="84" spans="1:15" ht="12.75">
      <c r="A84">
        <v>8</v>
      </c>
      <c r="B84" s="70">
        <f t="shared" si="3"/>
        <v>116.7296979104695</v>
      </c>
      <c r="C84" s="70">
        <f>A84*Sheet1!D29</f>
        <v>96</v>
      </c>
      <c r="E84" s="70">
        <f t="shared" si="4"/>
        <v>20.7296979104695</v>
      </c>
      <c r="O84" s="113">
        <f>Sheet1!F67</f>
        <v>0.32390152985108595</v>
      </c>
    </row>
    <row r="85" spans="1:15" ht="12.75">
      <c r="A85">
        <v>8.1</v>
      </c>
      <c r="B85" s="70">
        <f t="shared" si="3"/>
        <v>118.45117937352974</v>
      </c>
      <c r="C85" s="70">
        <f>A85*Sheet1!D29</f>
        <v>97.19999999999999</v>
      </c>
      <c r="E85" s="70">
        <f t="shared" si="4"/>
        <v>21.251179373529748</v>
      </c>
      <c r="O85" s="113">
        <f>Sheet1!F67</f>
        <v>0.32390152985108595</v>
      </c>
    </row>
    <row r="86" spans="1:15" ht="12.75">
      <c r="A86">
        <v>8.2</v>
      </c>
      <c r="B86" s="70">
        <f t="shared" si="3"/>
        <v>120.179138867187</v>
      </c>
      <c r="C86" s="70">
        <f>A86*Sheet1!D29</f>
        <v>98.39999999999999</v>
      </c>
      <c r="E86" s="70">
        <f t="shared" si="4"/>
        <v>21.77913886718702</v>
      </c>
      <c r="O86" s="113">
        <f>Sheet1!F67</f>
        <v>0.32390152985108595</v>
      </c>
    </row>
    <row r="87" spans="1:15" ht="12.75">
      <c r="A87">
        <v>8.3</v>
      </c>
      <c r="B87" s="70">
        <f t="shared" si="3"/>
        <v>121.91357639144132</v>
      </c>
      <c r="C87" s="70">
        <f>A87*Sheet1!D29</f>
        <v>99.60000000000001</v>
      </c>
      <c r="E87" s="70">
        <f t="shared" si="4"/>
        <v>22.313576391441316</v>
      </c>
      <c r="O87" s="113">
        <f>Sheet1!F67</f>
        <v>0.32390152985108595</v>
      </c>
    </row>
    <row r="88" spans="1:15" ht="12.75">
      <c r="A88">
        <v>8.4</v>
      </c>
      <c r="B88" s="70">
        <f t="shared" si="3"/>
        <v>123.65449194629264</v>
      </c>
      <c r="C88" s="70">
        <f>A88*Sheet1!D29</f>
        <v>100.80000000000001</v>
      </c>
      <c r="E88" s="70">
        <f t="shared" si="4"/>
        <v>22.854491946292626</v>
      </c>
      <c r="O88" s="113">
        <f>Sheet1!F67</f>
        <v>0.32390152985108595</v>
      </c>
    </row>
    <row r="89" spans="1:15" ht="12.75">
      <c r="A89">
        <v>8.5</v>
      </c>
      <c r="B89" s="70">
        <f t="shared" si="3"/>
        <v>125.40188553174096</v>
      </c>
      <c r="C89" s="70">
        <f>A89*Sheet1!D29</f>
        <v>102</v>
      </c>
      <c r="E89" s="70">
        <f t="shared" si="4"/>
        <v>23.40188553174096</v>
      </c>
      <c r="O89" s="113">
        <f>Sheet1!F67</f>
        <v>0.32390152985108595</v>
      </c>
    </row>
    <row r="90" spans="1:15" ht="12.75">
      <c r="A90">
        <v>8.6</v>
      </c>
      <c r="B90" s="70">
        <f t="shared" si="3"/>
        <v>127.1557571477863</v>
      </c>
      <c r="C90" s="70">
        <f>A90*Sheet1!D29</f>
        <v>103.19999999999999</v>
      </c>
      <c r="E90" s="70">
        <f t="shared" si="4"/>
        <v>23.955757147786315</v>
      </c>
      <c r="O90" s="113">
        <f>Sheet1!F67</f>
        <v>0.32390152985108595</v>
      </c>
    </row>
    <row r="91" spans="1:15" ht="12.75">
      <c r="A91">
        <v>8.7</v>
      </c>
      <c r="B91" s="70">
        <f t="shared" si="3"/>
        <v>128.91610679442869</v>
      </c>
      <c r="C91" s="70">
        <f>A91*Sheet1!D29</f>
        <v>104.39999999999999</v>
      </c>
      <c r="E91" s="70">
        <f t="shared" si="4"/>
        <v>24.51610679442869</v>
      </c>
      <c r="O91" s="113">
        <f>Sheet1!F67</f>
        <v>0.32390152985108595</v>
      </c>
    </row>
    <row r="92" spans="1:15" ht="12.75">
      <c r="A92">
        <v>8.8</v>
      </c>
      <c r="B92" s="70">
        <f t="shared" si="3"/>
        <v>130.68293447166812</v>
      </c>
      <c r="C92" s="70">
        <f>A92*Sheet1!D29</f>
        <v>105.60000000000001</v>
      </c>
      <c r="E92" s="70">
        <f t="shared" si="4"/>
        <v>25.0829344716681</v>
      </c>
      <c r="O92" s="113">
        <f>Sheet1!F67</f>
        <v>0.32390152985108595</v>
      </c>
    </row>
    <row r="93" spans="1:15" ht="12.75">
      <c r="A93">
        <v>8.9</v>
      </c>
      <c r="B93" s="70">
        <f t="shared" si="3"/>
        <v>132.45624017950453</v>
      </c>
      <c r="C93" s="70">
        <f>A93*Sheet1!D29</f>
        <v>106.80000000000001</v>
      </c>
      <c r="E93" s="70">
        <f t="shared" si="4"/>
        <v>25.656240179504522</v>
      </c>
      <c r="O93" s="113">
        <f>Sheet1!F67</f>
        <v>0.32390152985108595</v>
      </c>
    </row>
    <row r="94" spans="1:15" ht="12.75">
      <c r="A94">
        <v>9</v>
      </c>
      <c r="B94" s="70">
        <f t="shared" si="3"/>
        <v>134.23602391793796</v>
      </c>
      <c r="C94" s="70">
        <f>A94*Sheet1!D29</f>
        <v>108</v>
      </c>
      <c r="E94" s="70">
        <f t="shared" si="4"/>
        <v>26.236023917937963</v>
      </c>
      <c r="O94" s="113">
        <f>Sheet1!F67</f>
        <v>0.32390152985108595</v>
      </c>
    </row>
    <row r="95" spans="1:15" ht="12.75">
      <c r="A95">
        <v>9.1</v>
      </c>
      <c r="B95" s="70">
        <f t="shared" si="3"/>
        <v>136.02228568696842</v>
      </c>
      <c r="C95" s="70">
        <f>A95*Sheet1!D29</f>
        <v>109.19999999999999</v>
      </c>
      <c r="E95" s="70">
        <f t="shared" si="4"/>
        <v>26.822285686968424</v>
      </c>
      <c r="O95" s="113">
        <f>Sheet1!F67</f>
        <v>0.32390152985108595</v>
      </c>
    </row>
    <row r="96" spans="1:15" ht="12.75">
      <c r="A96">
        <v>9.2</v>
      </c>
      <c r="B96" s="70">
        <f t="shared" si="3"/>
        <v>137.8150254865959</v>
      </c>
      <c r="C96" s="70">
        <f>A96*Sheet1!D29</f>
        <v>110.39999999999999</v>
      </c>
      <c r="E96" s="70">
        <f t="shared" si="4"/>
        <v>27.41502548659591</v>
      </c>
      <c r="O96" s="113">
        <f>Sheet1!F67</f>
        <v>0.32390152985108595</v>
      </c>
    </row>
    <row r="97" spans="1:15" ht="12.75">
      <c r="A97">
        <v>9.3</v>
      </c>
      <c r="B97" s="70">
        <f t="shared" si="3"/>
        <v>139.61424331682042</v>
      </c>
      <c r="C97" s="70">
        <f>A97*Sheet1!D29</f>
        <v>111.60000000000001</v>
      </c>
      <c r="E97" s="70">
        <f t="shared" si="4"/>
        <v>28.014243316820426</v>
      </c>
      <c r="O97" s="113">
        <f>Sheet1!F67</f>
        <v>0.32390152985108595</v>
      </c>
    </row>
    <row r="98" spans="1:15" ht="12.75">
      <c r="A98">
        <v>9.4</v>
      </c>
      <c r="B98" s="70">
        <f t="shared" si="3"/>
        <v>141.41993917764196</v>
      </c>
      <c r="C98" s="70">
        <f>A98*Sheet1!D29</f>
        <v>112.80000000000001</v>
      </c>
      <c r="E98" s="70">
        <f t="shared" si="4"/>
        <v>28.61993917764196</v>
      </c>
      <c r="O98" s="113">
        <f>Sheet1!F67</f>
        <v>0.32390152985108595</v>
      </c>
    </row>
    <row r="99" spans="1:15" ht="12.75">
      <c r="A99">
        <v>9.5</v>
      </c>
      <c r="B99" s="70">
        <f t="shared" si="3"/>
        <v>143.23211306906052</v>
      </c>
      <c r="C99" s="70">
        <f>A99*Sheet1!D29</f>
        <v>114</v>
      </c>
      <c r="E99" s="70">
        <f t="shared" si="4"/>
        <v>29.232113069060507</v>
      </c>
      <c r="O99" s="113">
        <f>Sheet1!F67</f>
        <v>0.32390152985108595</v>
      </c>
    </row>
    <row r="100" spans="1:15" ht="12.75">
      <c r="A100">
        <v>9.6</v>
      </c>
      <c r="B100" s="70">
        <f t="shared" si="3"/>
        <v>145.05076499107608</v>
      </c>
      <c r="C100" s="70">
        <f>A100*Sheet1!D29</f>
        <v>115.19999999999999</v>
      </c>
      <c r="E100" s="70">
        <f t="shared" si="4"/>
        <v>29.85076499107608</v>
      </c>
      <c r="O100" s="113">
        <f>Sheet1!F67</f>
        <v>0.32390152985108595</v>
      </c>
    </row>
    <row r="101" spans="1:15" ht="12.75">
      <c r="A101">
        <v>9.7</v>
      </c>
      <c r="B101" s="70">
        <f t="shared" si="3"/>
        <v>146.87589494368865</v>
      </c>
      <c r="C101" s="70">
        <f>A101*Sheet1!D29</f>
        <v>116.39999999999999</v>
      </c>
      <c r="E101" s="70">
        <f t="shared" si="4"/>
        <v>30.475894943688672</v>
      </c>
      <c r="O101" s="113">
        <f>Sheet1!F67</f>
        <v>0.32390152985108595</v>
      </c>
    </row>
    <row r="102" spans="1:15" ht="12.75">
      <c r="A102">
        <v>9.8</v>
      </c>
      <c r="B102" s="70">
        <f t="shared" si="3"/>
        <v>148.70750292689831</v>
      </c>
      <c r="C102" s="70">
        <f>A102*Sheet1!D29</f>
        <v>117.60000000000001</v>
      </c>
      <c r="E102" s="70">
        <f t="shared" si="4"/>
        <v>31.107502926898302</v>
      </c>
      <c r="O102" s="113">
        <f>Sheet1!F67</f>
        <v>0.32390152985108595</v>
      </c>
    </row>
    <row r="103" spans="1:15" ht="12.75">
      <c r="A103">
        <v>9.9</v>
      </c>
      <c r="B103" s="70">
        <f t="shared" si="3"/>
        <v>150.54558894070493</v>
      </c>
      <c r="C103" s="70">
        <f>A103*Sheet1!D29</f>
        <v>118.80000000000001</v>
      </c>
      <c r="E103" s="70">
        <f t="shared" si="4"/>
        <v>31.745588940704934</v>
      </c>
      <c r="O103" s="113">
        <f>Sheet1!F67</f>
        <v>0.32390152985108595</v>
      </c>
    </row>
    <row r="104" spans="1:15" ht="12.75">
      <c r="A104">
        <v>10</v>
      </c>
      <c r="B104" s="70">
        <f t="shared" si="3"/>
        <v>152.39015298510859</v>
      </c>
      <c r="C104" s="70">
        <f>A104*Sheet1!D29</f>
        <v>120</v>
      </c>
      <c r="E104" s="70">
        <f t="shared" si="4"/>
        <v>32.39015298510859</v>
      </c>
      <c r="O104" s="113">
        <f>Sheet1!F67</f>
        <v>0.32390152985108595</v>
      </c>
    </row>
    <row r="105" spans="1:15" ht="12.75">
      <c r="A105">
        <v>10.1</v>
      </c>
      <c r="B105" s="70">
        <f t="shared" si="3"/>
        <v>154.24119506010925</v>
      </c>
      <c r="C105" s="70">
        <f>A105*Sheet1!D29</f>
        <v>121.19999999999999</v>
      </c>
      <c r="E105" s="70">
        <f t="shared" si="4"/>
        <v>33.041195060109274</v>
      </c>
      <c r="O105" s="113">
        <f>Sheet1!F67</f>
        <v>0.32390152985108595</v>
      </c>
    </row>
    <row r="106" spans="1:15" ht="12.75">
      <c r="A106">
        <v>10.2</v>
      </c>
      <c r="B106" s="70">
        <f t="shared" si="3"/>
        <v>156.09871516570698</v>
      </c>
      <c r="C106" s="70">
        <f>A106*Sheet1!D29</f>
        <v>122.39999999999999</v>
      </c>
      <c r="E106" s="70">
        <f t="shared" si="4"/>
        <v>33.69871516570698</v>
      </c>
      <c r="O106" s="113">
        <f>Sheet1!F67</f>
        <v>0.32390152985108595</v>
      </c>
    </row>
    <row r="107" spans="1:15" ht="12.75">
      <c r="A107">
        <v>10.3</v>
      </c>
      <c r="B107" s="70">
        <f t="shared" si="3"/>
        <v>157.96271330190172</v>
      </c>
      <c r="C107" s="70">
        <f>A107*Sheet1!D29</f>
        <v>123.60000000000001</v>
      </c>
      <c r="E107" s="70">
        <f t="shared" si="4"/>
        <v>34.362713301901714</v>
      </c>
      <c r="O107" s="113">
        <f>Sheet1!F67</f>
        <v>0.32390152985108595</v>
      </c>
    </row>
    <row r="108" spans="1:15" ht="12.75">
      <c r="A108">
        <v>10.4</v>
      </c>
      <c r="B108" s="70">
        <f t="shared" si="3"/>
        <v>159.83318946869346</v>
      </c>
      <c r="C108" s="70">
        <f>A108*Sheet1!D29</f>
        <v>124.80000000000001</v>
      </c>
      <c r="E108" s="70">
        <f t="shared" si="4"/>
        <v>35.03318946869346</v>
      </c>
      <c r="O108" s="113">
        <f>Sheet1!F67</f>
        <v>0.32390152985108595</v>
      </c>
    </row>
    <row r="109" spans="1:15" ht="12.75">
      <c r="A109">
        <v>10.5</v>
      </c>
      <c r="B109" s="70">
        <f t="shared" si="3"/>
        <v>161.71014366608222</v>
      </c>
      <c r="C109" s="70">
        <f>A109*Sheet1!D29</f>
        <v>126</v>
      </c>
      <c r="E109" s="70">
        <f t="shared" si="4"/>
        <v>35.710143666082224</v>
      </c>
      <c r="O109" s="113">
        <f>Sheet1!F67</f>
        <v>0.32390152985108595</v>
      </c>
    </row>
    <row r="110" spans="1:15" ht="12.75">
      <c r="A110">
        <v>10.6</v>
      </c>
      <c r="B110" s="70">
        <f t="shared" si="3"/>
        <v>163.593575894068</v>
      </c>
      <c r="C110" s="70">
        <f>A110*Sheet1!D29</f>
        <v>127.19999999999999</v>
      </c>
      <c r="E110" s="70">
        <f t="shared" si="4"/>
        <v>36.393575894068015</v>
      </c>
      <c r="O110" s="113">
        <f>Sheet1!F67</f>
        <v>0.32390152985108595</v>
      </c>
    </row>
    <row r="111" spans="1:15" ht="12.75">
      <c r="A111">
        <v>10.7</v>
      </c>
      <c r="B111" s="70">
        <f t="shared" si="3"/>
        <v>165.4834861526508</v>
      </c>
      <c r="C111" s="70">
        <f>A111*Sheet1!D29</f>
        <v>128.39999999999998</v>
      </c>
      <c r="E111" s="70">
        <f t="shared" si="4"/>
        <v>37.08348615265082</v>
      </c>
      <c r="O111" s="113">
        <f>Sheet1!F67</f>
        <v>0.32390152985108595</v>
      </c>
    </row>
    <row r="112" spans="1:15" ht="12.75">
      <c r="A112">
        <v>10.8</v>
      </c>
      <c r="B112" s="70">
        <f t="shared" si="3"/>
        <v>167.37987444183068</v>
      </c>
      <c r="C112" s="70">
        <f>A112*Sheet1!D29</f>
        <v>129.60000000000002</v>
      </c>
      <c r="E112" s="70">
        <f t="shared" si="4"/>
        <v>37.77987444183067</v>
      </c>
      <c r="O112" s="113">
        <f>Sheet1!F67</f>
        <v>0.32390152985108595</v>
      </c>
    </row>
    <row r="113" spans="1:15" ht="12.75">
      <c r="A113">
        <v>10.9</v>
      </c>
      <c r="B113" s="70">
        <f t="shared" si="3"/>
        <v>169.28274076160753</v>
      </c>
      <c r="C113" s="70">
        <f>A113*Sheet1!D29</f>
        <v>130.8</v>
      </c>
      <c r="E113" s="70">
        <f t="shared" si="4"/>
        <v>38.48274076160752</v>
      </c>
      <c r="O113" s="113">
        <f>Sheet1!F67</f>
        <v>0.32390152985108595</v>
      </c>
    </row>
    <row r="114" spans="1:15" ht="12.75">
      <c r="A114">
        <v>11</v>
      </c>
      <c r="B114" s="70">
        <f t="shared" si="3"/>
        <v>171.19208511198138</v>
      </c>
      <c r="C114" s="70">
        <f>A114*Sheet1!D29</f>
        <v>132</v>
      </c>
      <c r="E114" s="70">
        <f t="shared" si="4"/>
        <v>39.1920851119814</v>
      </c>
      <c r="O114" s="113">
        <f>Sheet1!F67</f>
        <v>0.32390152985108595</v>
      </c>
    </row>
    <row r="115" spans="1:15" ht="12.75">
      <c r="A115">
        <v>11.1</v>
      </c>
      <c r="B115" s="70">
        <f t="shared" si="3"/>
        <v>173.10790749295228</v>
      </c>
      <c r="C115" s="70">
        <f>A115*Sheet1!D29</f>
        <v>133.2</v>
      </c>
      <c r="E115" s="70">
        <f t="shared" si="4"/>
        <v>39.9079074929523</v>
      </c>
      <c r="O115" s="113">
        <f>Sheet1!F67</f>
        <v>0.32390152985108595</v>
      </c>
    </row>
    <row r="116" spans="1:15" ht="12.75">
      <c r="A116">
        <v>11.2</v>
      </c>
      <c r="B116" s="70">
        <f t="shared" si="3"/>
        <v>175.03020790452018</v>
      </c>
      <c r="C116" s="70">
        <f>A116*Sheet1!D29</f>
        <v>134.39999999999998</v>
      </c>
      <c r="E116" s="70">
        <f t="shared" si="4"/>
        <v>40.63020790452022</v>
      </c>
      <c r="O116" s="113">
        <f>Sheet1!F67</f>
        <v>0.32390152985108595</v>
      </c>
    </row>
    <row r="117" spans="1:15" ht="12.75">
      <c r="A117">
        <v>11.3</v>
      </c>
      <c r="B117" s="70">
        <f t="shared" si="3"/>
        <v>176.9589863466852</v>
      </c>
      <c r="C117" s="70">
        <f>A117*Sheet1!D29</f>
        <v>135.60000000000002</v>
      </c>
      <c r="E117" s="70">
        <f t="shared" si="4"/>
        <v>41.35898634668517</v>
      </c>
      <c r="O117" s="113">
        <f>Sheet1!F67</f>
        <v>0.32390152985108595</v>
      </c>
    </row>
    <row r="118" spans="1:15" ht="12.75">
      <c r="A118">
        <v>11.4</v>
      </c>
      <c r="B118" s="70">
        <f t="shared" si="3"/>
        <v>178.89424281944713</v>
      </c>
      <c r="C118" s="70">
        <f>A118*Sheet1!D29</f>
        <v>136.8</v>
      </c>
      <c r="E118" s="70">
        <f t="shared" si="4"/>
        <v>42.09424281944713</v>
      </c>
      <c r="O118" s="113">
        <f>Sheet1!F67</f>
        <v>0.32390152985108595</v>
      </c>
    </row>
    <row r="119" spans="1:15" ht="12.75">
      <c r="A119">
        <v>11.5</v>
      </c>
      <c r="B119" s="70">
        <f t="shared" si="3"/>
        <v>180.83597732280612</v>
      </c>
      <c r="C119" s="70">
        <f>A119*Sheet1!D29</f>
        <v>138</v>
      </c>
      <c r="E119" s="70">
        <f t="shared" si="4"/>
        <v>42.835977322806116</v>
      </c>
      <c r="O119" s="113">
        <f>Sheet1!F67</f>
        <v>0.32390152985108595</v>
      </c>
    </row>
    <row r="120" spans="1:15" ht="12.75">
      <c r="A120">
        <v>11.6</v>
      </c>
      <c r="B120" s="70">
        <f t="shared" si="3"/>
        <v>182.7841898567621</v>
      </c>
      <c r="C120" s="70">
        <f>A120*Sheet1!D29</f>
        <v>139.2</v>
      </c>
      <c r="E120" s="70">
        <f t="shared" si="4"/>
        <v>43.58418985676212</v>
      </c>
      <c r="O120" s="113">
        <f>Sheet1!F67</f>
        <v>0.32390152985108595</v>
      </c>
    </row>
    <row r="121" spans="1:15" ht="12.75">
      <c r="A121">
        <v>11.7</v>
      </c>
      <c r="B121" s="70">
        <f t="shared" si="3"/>
        <v>184.73888042131512</v>
      </c>
      <c r="C121" s="70">
        <f>A121*Sheet1!D29</f>
        <v>140.39999999999998</v>
      </c>
      <c r="E121" s="70">
        <f t="shared" si="4"/>
        <v>44.33888042131515</v>
      </c>
      <c r="O121" s="113">
        <f>Sheet1!F67</f>
        <v>0.32390152985108595</v>
      </c>
    </row>
    <row r="122" spans="1:15" ht="12.75">
      <c r="A122">
        <v>11.8</v>
      </c>
      <c r="B122" s="70">
        <f t="shared" si="3"/>
        <v>186.70004901646524</v>
      </c>
      <c r="C122" s="70">
        <f>A122*Sheet1!D29</f>
        <v>141.60000000000002</v>
      </c>
      <c r="E122" s="70">
        <f t="shared" si="4"/>
        <v>45.10004901646521</v>
      </c>
      <c r="O122" s="113">
        <f>Sheet1!F67</f>
        <v>0.32390152985108595</v>
      </c>
    </row>
    <row r="123" spans="1:15" ht="12.75">
      <c r="A123">
        <v>11.9</v>
      </c>
      <c r="B123" s="70">
        <f t="shared" si="3"/>
        <v>188.6676956422123</v>
      </c>
      <c r="C123" s="70">
        <f>A123*Sheet1!D29</f>
        <v>142.8</v>
      </c>
      <c r="E123" s="70">
        <f t="shared" si="4"/>
        <v>45.86769564221228</v>
      </c>
      <c r="O123" s="113">
        <f>Sheet1!F67</f>
        <v>0.32390152985108595</v>
      </c>
    </row>
    <row r="124" spans="1:15" ht="12.75">
      <c r="A124">
        <v>12</v>
      </c>
      <c r="B124" s="70">
        <f t="shared" si="3"/>
        <v>190.64182029855638</v>
      </c>
      <c r="C124" s="70">
        <f>A124*Sheet1!D29</f>
        <v>144</v>
      </c>
      <c r="E124" s="70">
        <f t="shared" si="4"/>
        <v>46.641820298556375</v>
      </c>
      <c r="O124" s="113">
        <f>Sheet1!F67</f>
        <v>0.32390152985108595</v>
      </c>
    </row>
    <row r="125" spans="1:15" ht="12.75">
      <c r="A125">
        <v>12.1</v>
      </c>
      <c r="B125" s="70">
        <f t="shared" si="3"/>
        <v>192.62242298549748</v>
      </c>
      <c r="C125" s="70">
        <f>A125*Sheet1!D29</f>
        <v>145.2</v>
      </c>
      <c r="E125" s="70">
        <f t="shared" si="4"/>
        <v>47.42242298549749</v>
      </c>
      <c r="O125" s="113">
        <f>Sheet1!F67</f>
        <v>0.32390152985108595</v>
      </c>
    </row>
    <row r="126" spans="1:15" ht="12.75">
      <c r="A126">
        <v>12.2</v>
      </c>
      <c r="B126" s="70">
        <f t="shared" si="3"/>
        <v>194.6095037030356</v>
      </c>
      <c r="C126" s="70">
        <f>A126*Sheet1!D29</f>
        <v>146.39999999999998</v>
      </c>
      <c r="E126" s="70">
        <f t="shared" si="4"/>
        <v>48.20950370303562</v>
      </c>
      <c r="O126" s="113">
        <f>Sheet1!F67</f>
        <v>0.32390152985108595</v>
      </c>
    </row>
    <row r="127" spans="1:15" ht="12.75">
      <c r="A127">
        <v>12.3</v>
      </c>
      <c r="B127" s="70">
        <f t="shared" si="3"/>
        <v>196.6030624511708</v>
      </c>
      <c r="C127" s="70">
        <f>A127*Sheet1!D29</f>
        <v>147.60000000000002</v>
      </c>
      <c r="E127" s="70">
        <f t="shared" si="4"/>
        <v>49.0030624511708</v>
      </c>
      <c r="O127" s="113">
        <f>Sheet1!F67</f>
        <v>0.32390152985108595</v>
      </c>
    </row>
    <row r="128" spans="1:15" ht="12.75">
      <c r="A128">
        <v>12.4</v>
      </c>
      <c r="B128" s="70">
        <f t="shared" si="3"/>
        <v>198.603099229903</v>
      </c>
      <c r="C128" s="70">
        <f>A128*Sheet1!D29</f>
        <v>148.8</v>
      </c>
      <c r="E128" s="70">
        <f t="shared" si="4"/>
        <v>49.80309922990298</v>
      </c>
      <c r="O128" s="113">
        <f>Sheet1!F67</f>
        <v>0.32390152985108595</v>
      </c>
    </row>
    <row r="129" spans="1:15" ht="12.75">
      <c r="A129">
        <v>12.5</v>
      </c>
      <c r="B129" s="70">
        <f t="shared" si="3"/>
        <v>200.60961403923218</v>
      </c>
      <c r="C129" s="70">
        <f>A129*Sheet1!D29</f>
        <v>150</v>
      </c>
      <c r="E129" s="70">
        <f t="shared" si="4"/>
        <v>50.60961403923218</v>
      </c>
      <c r="O129" s="113">
        <f>Sheet1!F67</f>
        <v>0.32390152985108595</v>
      </c>
    </row>
    <row r="130" spans="1:15" ht="12.75">
      <c r="A130">
        <v>12.6</v>
      </c>
      <c r="B130" s="70">
        <f t="shared" si="3"/>
        <v>202.62260687915838</v>
      </c>
      <c r="C130" s="70">
        <f>A130*Sheet1!D29</f>
        <v>151.2</v>
      </c>
      <c r="E130" s="70">
        <f t="shared" si="4"/>
        <v>51.4226068791584</v>
      </c>
      <c r="O130" s="113">
        <f>Sheet1!F67</f>
        <v>0.32390152985108595</v>
      </c>
    </row>
    <row r="131" spans="1:15" ht="12.75">
      <c r="A131">
        <v>12.7</v>
      </c>
      <c r="B131" s="70">
        <f t="shared" si="3"/>
        <v>204.64207774968162</v>
      </c>
      <c r="C131" s="70">
        <f>A131*Sheet1!D29</f>
        <v>152.39999999999998</v>
      </c>
      <c r="E131" s="70">
        <f t="shared" si="4"/>
        <v>52.24207774968165</v>
      </c>
      <c r="O131" s="113">
        <f>Sheet1!F67</f>
        <v>0.32390152985108595</v>
      </c>
    </row>
    <row r="132" spans="1:15" ht="12.75">
      <c r="A132">
        <v>12.8</v>
      </c>
      <c r="B132" s="70">
        <f t="shared" si="3"/>
        <v>206.66802665080195</v>
      </c>
      <c r="C132" s="70">
        <f>A132*Sheet1!D29</f>
        <v>153.60000000000002</v>
      </c>
      <c r="E132" s="70">
        <f t="shared" si="4"/>
        <v>53.06802665080193</v>
      </c>
      <c r="O132" s="113">
        <f>Sheet1!F67</f>
        <v>0.32390152985108595</v>
      </c>
    </row>
    <row r="133" spans="1:15" ht="12.75">
      <c r="A133">
        <v>12.9</v>
      </c>
      <c r="B133" s="70">
        <f aca="true" t="shared" si="5" ref="B133:B196">C133+E133</f>
        <v>208.70045358251923</v>
      </c>
      <c r="C133" s="70">
        <f>A133*Sheet1!D29</f>
        <v>154.8</v>
      </c>
      <c r="E133" s="70">
        <f aca="true" t="shared" si="6" ref="E133:E196">(A133*A133)*O133</f>
        <v>53.90045358251921</v>
      </c>
      <c r="O133" s="113">
        <f>Sheet1!F67</f>
        <v>0.32390152985108595</v>
      </c>
    </row>
    <row r="134" spans="1:15" ht="12.75">
      <c r="A134">
        <v>13</v>
      </c>
      <c r="B134" s="70">
        <f t="shared" si="5"/>
        <v>210.73935854483352</v>
      </c>
      <c r="C134" s="70">
        <f>A134*Sheet1!D29</f>
        <v>156</v>
      </c>
      <c r="E134" s="70">
        <f t="shared" si="6"/>
        <v>54.73935854483352</v>
      </c>
      <c r="O134" s="113">
        <f>Sheet1!F67</f>
        <v>0.32390152985108595</v>
      </c>
    </row>
    <row r="135" spans="1:15" ht="12.75">
      <c r="A135">
        <v>13.1</v>
      </c>
      <c r="B135" s="70">
        <f t="shared" si="5"/>
        <v>212.78474153774485</v>
      </c>
      <c r="C135" s="70">
        <f>A135*Sheet1!D29</f>
        <v>157.2</v>
      </c>
      <c r="E135" s="70">
        <f t="shared" si="6"/>
        <v>55.584741537744854</v>
      </c>
      <c r="O135" s="113">
        <f>Sheet1!F67</f>
        <v>0.32390152985108595</v>
      </c>
    </row>
    <row r="136" spans="1:15" ht="12.75">
      <c r="A136">
        <v>13.2</v>
      </c>
      <c r="B136" s="70">
        <f t="shared" si="5"/>
        <v>214.8366025612532</v>
      </c>
      <c r="C136" s="70">
        <f>A136*Sheet1!D29</f>
        <v>158.39999999999998</v>
      </c>
      <c r="E136" s="70">
        <f t="shared" si="6"/>
        <v>56.43660256125321</v>
      </c>
      <c r="O136" s="113">
        <f>Sheet1!F67</f>
        <v>0.32390152985108595</v>
      </c>
    </row>
    <row r="137" spans="1:15" ht="12.75">
      <c r="A137">
        <v>13.3</v>
      </c>
      <c r="B137" s="70">
        <f t="shared" si="5"/>
        <v>216.89494161535862</v>
      </c>
      <c r="C137" s="70">
        <f>A137*Sheet1!D29</f>
        <v>159.60000000000002</v>
      </c>
      <c r="E137" s="70">
        <f t="shared" si="6"/>
        <v>57.294941615358596</v>
      </c>
      <c r="O137" s="113">
        <f>Sheet1!F67</f>
        <v>0.32390152985108595</v>
      </c>
    </row>
    <row r="138" spans="1:15" ht="12.75">
      <c r="A138">
        <v>13.4</v>
      </c>
      <c r="B138" s="70">
        <f t="shared" si="5"/>
        <v>218.959758700061</v>
      </c>
      <c r="C138" s="70">
        <f>A138*Sheet1!D29</f>
        <v>160.8</v>
      </c>
      <c r="E138" s="70">
        <f t="shared" si="6"/>
        <v>58.15975870006099</v>
      </c>
      <c r="O138" s="113">
        <f>Sheet1!F67</f>
        <v>0.32390152985108595</v>
      </c>
    </row>
    <row r="139" spans="1:15" ht="12.75">
      <c r="A139">
        <v>13.5</v>
      </c>
      <c r="B139" s="70">
        <f t="shared" si="5"/>
        <v>221.03105381536042</v>
      </c>
      <c r="C139" s="70">
        <f>A139*Sheet1!D29</f>
        <v>162</v>
      </c>
      <c r="E139" s="70">
        <f t="shared" si="6"/>
        <v>59.031053815360416</v>
      </c>
      <c r="O139" s="113">
        <f>Sheet1!F67</f>
        <v>0.32390152985108595</v>
      </c>
    </row>
    <row r="140" spans="1:15" ht="12.75">
      <c r="A140">
        <v>13.6</v>
      </c>
      <c r="B140" s="70">
        <f t="shared" si="5"/>
        <v>223.10882696125685</v>
      </c>
      <c r="C140" s="70">
        <f>A140*Sheet1!D29</f>
        <v>163.2</v>
      </c>
      <c r="E140" s="70">
        <f t="shared" si="6"/>
        <v>59.90882696125685</v>
      </c>
      <c r="O140" s="113">
        <f>Sheet1!F67</f>
        <v>0.32390152985108595</v>
      </c>
    </row>
    <row r="141" spans="1:15" ht="12.75">
      <c r="A141">
        <v>13.7</v>
      </c>
      <c r="B141" s="70">
        <f t="shared" si="5"/>
        <v>225.1930781377503</v>
      </c>
      <c r="C141" s="70">
        <f>A141*Sheet1!D29</f>
        <v>164.39999999999998</v>
      </c>
      <c r="E141" s="70">
        <f t="shared" si="6"/>
        <v>60.793078137750314</v>
      </c>
      <c r="O141" s="113">
        <f>Sheet1!F67</f>
        <v>0.32390152985108595</v>
      </c>
    </row>
    <row r="142" spans="1:15" ht="12.75">
      <c r="A142">
        <v>13.8</v>
      </c>
      <c r="B142" s="70">
        <f t="shared" si="5"/>
        <v>227.28380734484085</v>
      </c>
      <c r="C142" s="70">
        <f>A142*Sheet1!D29</f>
        <v>165.60000000000002</v>
      </c>
      <c r="E142" s="70">
        <f t="shared" si="6"/>
        <v>61.683807344840815</v>
      </c>
      <c r="O142" s="113">
        <f>Sheet1!F67</f>
        <v>0.32390152985108595</v>
      </c>
    </row>
    <row r="143" spans="1:15" ht="12.75">
      <c r="A143">
        <v>13.9</v>
      </c>
      <c r="B143" s="70">
        <f t="shared" si="5"/>
        <v>229.38101458252834</v>
      </c>
      <c r="C143" s="70">
        <f>A143*Sheet1!D29</f>
        <v>166.8</v>
      </c>
      <c r="E143" s="70">
        <f t="shared" si="6"/>
        <v>62.58101458252832</v>
      </c>
      <c r="O143" s="113">
        <f>Sheet1!F67</f>
        <v>0.32390152985108595</v>
      </c>
    </row>
    <row r="144" spans="1:15" ht="12.75">
      <c r="A144">
        <v>14</v>
      </c>
      <c r="B144" s="70">
        <f t="shared" si="5"/>
        <v>231.48469985081283</v>
      </c>
      <c r="C144" s="70">
        <f>A144*Sheet1!D29</f>
        <v>168</v>
      </c>
      <c r="E144" s="70">
        <f t="shared" si="6"/>
        <v>63.484699850812845</v>
      </c>
      <c r="O144" s="113">
        <f>Sheet1!F67</f>
        <v>0.32390152985108595</v>
      </c>
    </row>
    <row r="145" spans="1:15" ht="12.75">
      <c r="A145">
        <v>14.1</v>
      </c>
      <c r="B145" s="70">
        <f t="shared" si="5"/>
        <v>233.5948631496944</v>
      </c>
      <c r="C145" s="70">
        <f>A145*Sheet1!D29</f>
        <v>169.2</v>
      </c>
      <c r="E145" s="70">
        <f t="shared" si="6"/>
        <v>64.3948631496944</v>
      </c>
      <c r="O145" s="113">
        <f>Sheet1!F67</f>
        <v>0.32390152985108595</v>
      </c>
    </row>
    <row r="146" spans="1:15" ht="12.75">
      <c r="A146">
        <v>14.2</v>
      </c>
      <c r="B146" s="70">
        <f t="shared" si="5"/>
        <v>235.71150447917296</v>
      </c>
      <c r="C146" s="70">
        <f>A146*Sheet1!D29</f>
        <v>170.39999999999998</v>
      </c>
      <c r="E146" s="70">
        <f t="shared" si="6"/>
        <v>65.31150447917297</v>
      </c>
      <c r="O146" s="113">
        <f>Sheet1!F67</f>
        <v>0.32390152985108595</v>
      </c>
    </row>
    <row r="147" spans="1:15" ht="12.75">
      <c r="A147">
        <v>14.3</v>
      </c>
      <c r="B147" s="70">
        <f t="shared" si="5"/>
        <v>237.8346238392486</v>
      </c>
      <c r="C147" s="70">
        <f>A147*Sheet1!D29</f>
        <v>171.60000000000002</v>
      </c>
      <c r="E147" s="70">
        <f t="shared" si="6"/>
        <v>66.23462383924857</v>
      </c>
      <c r="O147" s="113">
        <f>Sheet1!F67</f>
        <v>0.32390152985108595</v>
      </c>
    </row>
    <row r="148" spans="1:15" ht="12.75">
      <c r="A148">
        <v>14.4</v>
      </c>
      <c r="B148" s="70">
        <f t="shared" si="5"/>
        <v>239.96422122992118</v>
      </c>
      <c r="C148" s="70">
        <f>A148*Sheet1!D29</f>
        <v>172.8</v>
      </c>
      <c r="E148" s="70">
        <f t="shared" si="6"/>
        <v>67.16422122992118</v>
      </c>
      <c r="O148" s="113">
        <f>Sheet1!F67</f>
        <v>0.32390152985108595</v>
      </c>
    </row>
    <row r="149" spans="1:15" ht="12.75">
      <c r="A149">
        <v>14.5</v>
      </c>
      <c r="B149" s="70">
        <f t="shared" si="5"/>
        <v>242.10029665119083</v>
      </c>
      <c r="C149" s="70">
        <f>A149*Sheet1!D29</f>
        <v>174</v>
      </c>
      <c r="E149" s="70">
        <f t="shared" si="6"/>
        <v>68.10029665119082</v>
      </c>
      <c r="O149" s="113">
        <f>Sheet1!F67</f>
        <v>0.32390152985108595</v>
      </c>
    </row>
    <row r="150" spans="1:15" ht="12.75">
      <c r="A150">
        <v>14.6</v>
      </c>
      <c r="B150" s="70">
        <f t="shared" si="5"/>
        <v>244.24285010305746</v>
      </c>
      <c r="C150" s="70">
        <f>A150*Sheet1!D29</f>
        <v>175.2</v>
      </c>
      <c r="E150" s="70">
        <f t="shared" si="6"/>
        <v>69.04285010305748</v>
      </c>
      <c r="O150" s="113">
        <f>Sheet1!F67</f>
        <v>0.32390152985108595</v>
      </c>
    </row>
    <row r="151" spans="1:15" ht="12.75">
      <c r="A151">
        <v>14.7</v>
      </c>
      <c r="B151" s="70">
        <f t="shared" si="5"/>
        <v>246.39188158552113</v>
      </c>
      <c r="C151" s="70">
        <f>A151*Sheet1!D29</f>
        <v>176.39999999999998</v>
      </c>
      <c r="E151" s="70">
        <f t="shared" si="6"/>
        <v>69.99188158552116</v>
      </c>
      <c r="O151" s="113">
        <f>Sheet1!F67</f>
        <v>0.32390152985108595</v>
      </c>
    </row>
    <row r="152" spans="1:15" ht="12.75">
      <c r="A152">
        <v>14.8</v>
      </c>
      <c r="B152" s="70">
        <f t="shared" si="5"/>
        <v>248.5473910985819</v>
      </c>
      <c r="C152" s="70">
        <f>A152*Sheet1!D29</f>
        <v>177.60000000000002</v>
      </c>
      <c r="E152" s="70">
        <f t="shared" si="6"/>
        <v>70.94739109858187</v>
      </c>
      <c r="O152" s="113">
        <f>Sheet1!F67</f>
        <v>0.32390152985108595</v>
      </c>
    </row>
    <row r="153" spans="1:15" ht="12.75">
      <c r="A153">
        <v>14.9</v>
      </c>
      <c r="B153" s="70">
        <f t="shared" si="5"/>
        <v>250.7093786422396</v>
      </c>
      <c r="C153" s="70">
        <f>A153*Sheet1!D29</f>
        <v>178.8</v>
      </c>
      <c r="E153" s="70">
        <f t="shared" si="6"/>
        <v>71.9093786422396</v>
      </c>
      <c r="O153" s="113">
        <f>Sheet1!F67</f>
        <v>0.32390152985108595</v>
      </c>
    </row>
    <row r="154" spans="1:15" ht="12.75">
      <c r="A154">
        <v>15</v>
      </c>
      <c r="B154" s="70">
        <f t="shared" si="5"/>
        <v>252.87784421649434</v>
      </c>
      <c r="C154" s="70">
        <f>A154*Sheet1!D29</f>
        <v>180</v>
      </c>
      <c r="E154" s="70">
        <f t="shared" si="6"/>
        <v>72.87784421649434</v>
      </c>
      <c r="O154" s="113">
        <f>Sheet1!F67</f>
        <v>0.32390152985108595</v>
      </c>
    </row>
    <row r="155" spans="1:15" ht="12.75">
      <c r="A155">
        <v>15.1</v>
      </c>
      <c r="B155" s="70">
        <f t="shared" si="5"/>
        <v>255.0527878213461</v>
      </c>
      <c r="C155" s="70">
        <f>A155*Sheet1!D29</f>
        <v>181.2</v>
      </c>
      <c r="E155" s="70">
        <f t="shared" si="6"/>
        <v>73.8527878213461</v>
      </c>
      <c r="O155" s="113">
        <f>Sheet1!F67</f>
        <v>0.32390152985108595</v>
      </c>
    </row>
    <row r="156" spans="1:15" ht="12.75">
      <c r="A156">
        <v>15.2</v>
      </c>
      <c r="B156" s="70">
        <f t="shared" si="5"/>
        <v>257.2342094567949</v>
      </c>
      <c r="C156" s="70">
        <f>A156*Sheet1!D29</f>
        <v>182.39999999999998</v>
      </c>
      <c r="E156" s="70">
        <f t="shared" si="6"/>
        <v>74.8342094567949</v>
      </c>
      <c r="O156" s="113">
        <f>Sheet1!F67</f>
        <v>0.32390152985108595</v>
      </c>
    </row>
    <row r="157" spans="1:15" ht="12.75">
      <c r="A157">
        <v>15.3</v>
      </c>
      <c r="B157" s="70">
        <f t="shared" si="5"/>
        <v>259.42210912284077</v>
      </c>
      <c r="C157" s="70">
        <f>A157*Sheet1!D29</f>
        <v>183.60000000000002</v>
      </c>
      <c r="E157" s="70">
        <f t="shared" si="6"/>
        <v>75.82210912284071</v>
      </c>
      <c r="O157" s="113">
        <f>Sheet1!F67</f>
        <v>0.32390152985108595</v>
      </c>
    </row>
    <row r="158" spans="1:15" ht="12.75">
      <c r="A158">
        <v>15.4</v>
      </c>
      <c r="B158" s="70">
        <f t="shared" si="5"/>
        <v>261.61648681948355</v>
      </c>
      <c r="C158" s="70">
        <f>A158*Sheet1!D29</f>
        <v>184.8</v>
      </c>
      <c r="E158" s="70">
        <f t="shared" si="6"/>
        <v>76.81648681948356</v>
      </c>
      <c r="O158" s="113">
        <f>Sheet1!F67</f>
        <v>0.32390152985108595</v>
      </c>
    </row>
    <row r="159" spans="1:15" ht="12.75">
      <c r="A159">
        <v>15.5</v>
      </c>
      <c r="B159" s="70">
        <f t="shared" si="5"/>
        <v>263.8173425467234</v>
      </c>
      <c r="C159" s="70">
        <f>A159*Sheet1!D29</f>
        <v>186</v>
      </c>
      <c r="E159" s="70">
        <f t="shared" si="6"/>
        <v>77.8173425467234</v>
      </c>
      <c r="O159" s="113">
        <f>Sheet1!F67</f>
        <v>0.32390152985108595</v>
      </c>
    </row>
    <row r="160" spans="1:15" ht="12.75">
      <c r="A160">
        <v>15.6</v>
      </c>
      <c r="B160" s="70">
        <f t="shared" si="5"/>
        <v>266.0246763045603</v>
      </c>
      <c r="C160" s="70">
        <f>A160*Sheet1!D29</f>
        <v>187.2</v>
      </c>
      <c r="E160" s="70">
        <f t="shared" si="6"/>
        <v>78.82467630456027</v>
      </c>
      <c r="O160" s="113">
        <f>Sheet1!F67</f>
        <v>0.32390152985108595</v>
      </c>
    </row>
    <row r="161" spans="1:15" ht="12.75">
      <c r="A161">
        <v>15.7</v>
      </c>
      <c r="B161" s="70">
        <f t="shared" si="5"/>
        <v>268.23848809299415</v>
      </c>
      <c r="C161" s="70">
        <f>A161*Sheet1!D29</f>
        <v>188.39999999999998</v>
      </c>
      <c r="E161" s="70">
        <f t="shared" si="6"/>
        <v>79.83848809299417</v>
      </c>
      <c r="O161" s="113">
        <f>Sheet1!F67</f>
        <v>0.32390152985108595</v>
      </c>
    </row>
    <row r="162" spans="1:15" ht="12.75">
      <c r="A162">
        <v>15.8</v>
      </c>
      <c r="B162" s="70">
        <f t="shared" si="5"/>
        <v>270.45877791202514</v>
      </c>
      <c r="C162" s="70">
        <f>A162*Sheet1!D29</f>
        <v>189.60000000000002</v>
      </c>
      <c r="E162" s="70">
        <f t="shared" si="6"/>
        <v>80.8587779120251</v>
      </c>
      <c r="O162" s="113">
        <f>Sheet1!F67</f>
        <v>0.32390152985108595</v>
      </c>
    </row>
    <row r="163" spans="1:15" ht="12.75">
      <c r="A163">
        <v>15.9</v>
      </c>
      <c r="B163" s="70">
        <f t="shared" si="5"/>
        <v>272.68554576165303</v>
      </c>
      <c r="C163" s="70">
        <f>A163*Sheet1!D29</f>
        <v>190.8</v>
      </c>
      <c r="E163" s="70">
        <f t="shared" si="6"/>
        <v>81.88554576165303</v>
      </c>
      <c r="O163" s="113">
        <f>Sheet1!F67</f>
        <v>0.32390152985108595</v>
      </c>
    </row>
    <row r="164" spans="1:15" ht="12.75">
      <c r="A164">
        <v>16</v>
      </c>
      <c r="B164" s="70">
        <f t="shared" si="5"/>
        <v>274.918791641878</v>
      </c>
      <c r="C164" s="70">
        <f>A164*Sheet1!D29</f>
        <v>192</v>
      </c>
      <c r="E164" s="70">
        <f t="shared" si="6"/>
        <v>82.918791641878</v>
      </c>
      <c r="O164" s="113">
        <f>Sheet1!F67</f>
        <v>0.32390152985108595</v>
      </c>
    </row>
    <row r="165" spans="1:15" ht="12.75">
      <c r="A165">
        <v>16.1</v>
      </c>
      <c r="B165" s="70">
        <f t="shared" si="5"/>
        <v>277.1585155527</v>
      </c>
      <c r="C165" s="70">
        <f>A165*Sheet1!D29</f>
        <v>193.20000000000002</v>
      </c>
      <c r="E165" s="70">
        <f t="shared" si="6"/>
        <v>83.95851555269999</v>
      </c>
      <c r="O165" s="113">
        <f>Sheet1!F67</f>
        <v>0.32390152985108595</v>
      </c>
    </row>
    <row r="166" spans="1:15" ht="12.75">
      <c r="A166">
        <v>16.2</v>
      </c>
      <c r="B166" s="70">
        <f t="shared" si="5"/>
        <v>279.404717494119</v>
      </c>
      <c r="C166" s="70">
        <f>A166*Sheet1!D29</f>
        <v>194.39999999999998</v>
      </c>
      <c r="E166" s="70">
        <f t="shared" si="6"/>
        <v>85.00471749411899</v>
      </c>
      <c r="O166" s="113">
        <f>Sheet1!F67</f>
        <v>0.32390152985108595</v>
      </c>
    </row>
    <row r="167" spans="1:15" ht="12.75">
      <c r="A167">
        <v>16.3</v>
      </c>
      <c r="B167" s="70">
        <f t="shared" si="5"/>
        <v>281.6573974661351</v>
      </c>
      <c r="C167" s="70">
        <f>A167*Sheet1!D29</f>
        <v>195.60000000000002</v>
      </c>
      <c r="E167" s="70">
        <f t="shared" si="6"/>
        <v>86.05739746613503</v>
      </c>
      <c r="O167" s="113">
        <f>Sheet1!F67</f>
        <v>0.32390152985108595</v>
      </c>
    </row>
    <row r="168" spans="1:15" ht="12.75">
      <c r="A168">
        <v>16.4</v>
      </c>
      <c r="B168" s="70">
        <f t="shared" si="5"/>
        <v>283.9165554687481</v>
      </c>
      <c r="C168" s="70">
        <f>A168*Sheet1!D29</f>
        <v>196.79999999999998</v>
      </c>
      <c r="E168" s="70">
        <f t="shared" si="6"/>
        <v>87.11655546874807</v>
      </c>
      <c r="O168" s="113">
        <f>Sheet1!F67</f>
        <v>0.32390152985108595</v>
      </c>
    </row>
    <row r="169" spans="1:15" ht="12.75">
      <c r="A169">
        <v>16.5</v>
      </c>
      <c r="B169" s="70">
        <f t="shared" si="5"/>
        <v>286.18219150195813</v>
      </c>
      <c r="C169" s="70">
        <f>A169*Sheet1!D29</f>
        <v>198</v>
      </c>
      <c r="E169" s="70">
        <f t="shared" si="6"/>
        <v>88.18219150195814</v>
      </c>
      <c r="O169" s="113">
        <f>Sheet1!F67</f>
        <v>0.32390152985108595</v>
      </c>
    </row>
    <row r="170" spans="1:15" ht="12.75">
      <c r="A170">
        <v>16.6</v>
      </c>
      <c r="B170" s="70">
        <f t="shared" si="5"/>
        <v>288.45430556576525</v>
      </c>
      <c r="C170" s="70">
        <f>A170*Sheet1!D29</f>
        <v>199.20000000000002</v>
      </c>
      <c r="E170" s="70">
        <f t="shared" si="6"/>
        <v>89.25430556576526</v>
      </c>
      <c r="O170" s="113">
        <f>Sheet1!F67</f>
        <v>0.32390152985108595</v>
      </c>
    </row>
    <row r="171" spans="1:15" ht="12.75">
      <c r="A171">
        <v>16.7</v>
      </c>
      <c r="B171" s="70">
        <f t="shared" si="5"/>
        <v>290.73289766016933</v>
      </c>
      <c r="C171" s="70">
        <f>A171*Sheet1!D29</f>
        <v>200.39999999999998</v>
      </c>
      <c r="E171" s="70">
        <f t="shared" si="6"/>
        <v>90.33289766016935</v>
      </c>
      <c r="O171" s="113">
        <f>Sheet1!F67</f>
        <v>0.32390152985108595</v>
      </c>
    </row>
    <row r="172" spans="1:15" ht="12.75">
      <c r="A172">
        <v>16.8</v>
      </c>
      <c r="B172" s="70">
        <f t="shared" si="5"/>
        <v>293.0179677851705</v>
      </c>
      <c r="C172" s="70">
        <f>A172*Sheet1!D29</f>
        <v>201.60000000000002</v>
      </c>
      <c r="E172" s="70">
        <f t="shared" si="6"/>
        <v>91.4179677851705</v>
      </c>
      <c r="O172" s="113">
        <f>Sheet1!F67</f>
        <v>0.32390152985108595</v>
      </c>
    </row>
    <row r="173" spans="1:15" ht="12.75">
      <c r="A173">
        <v>16.9</v>
      </c>
      <c r="B173" s="70">
        <f t="shared" si="5"/>
        <v>295.3095159407686</v>
      </c>
      <c r="C173" s="70">
        <f>A173*Sheet1!D29</f>
        <v>202.79999999999998</v>
      </c>
      <c r="E173" s="70">
        <f t="shared" si="6"/>
        <v>92.50951594076864</v>
      </c>
      <c r="O173" s="113">
        <f>Sheet1!F67</f>
        <v>0.32390152985108595</v>
      </c>
    </row>
    <row r="174" spans="1:15" ht="12.75">
      <c r="A174">
        <v>17</v>
      </c>
      <c r="B174" s="70">
        <f t="shared" si="5"/>
        <v>297.60754212696384</v>
      </c>
      <c r="C174" s="70">
        <f>A174*Sheet1!D29</f>
        <v>204</v>
      </c>
      <c r="E174" s="70">
        <f t="shared" si="6"/>
        <v>93.60754212696384</v>
      </c>
      <c r="O174" s="113">
        <f>Sheet1!F67</f>
        <v>0.32390152985108595</v>
      </c>
    </row>
    <row r="175" spans="1:15" ht="12.75">
      <c r="A175">
        <v>17.1</v>
      </c>
      <c r="B175" s="70">
        <f t="shared" si="5"/>
        <v>299.91204634375606</v>
      </c>
      <c r="C175" s="70">
        <f>A175*Sheet1!D29</f>
        <v>205.20000000000002</v>
      </c>
      <c r="E175" s="70">
        <f t="shared" si="6"/>
        <v>94.71204634375604</v>
      </c>
      <c r="O175" s="113">
        <f>Sheet1!F67</f>
        <v>0.32390152985108595</v>
      </c>
    </row>
    <row r="176" spans="1:15" ht="12.75">
      <c r="A176">
        <v>17.2</v>
      </c>
      <c r="B176" s="70">
        <f t="shared" si="5"/>
        <v>302.22302859114524</v>
      </c>
      <c r="C176" s="70">
        <f>A176*Sheet1!D29</f>
        <v>206.39999999999998</v>
      </c>
      <c r="E176" s="70">
        <f t="shared" si="6"/>
        <v>95.82302859114526</v>
      </c>
      <c r="O176" s="113">
        <f>Sheet1!F67</f>
        <v>0.32390152985108595</v>
      </c>
    </row>
    <row r="177" spans="1:15" ht="12.75">
      <c r="A177">
        <v>17.3</v>
      </c>
      <c r="B177" s="70">
        <f t="shared" si="5"/>
        <v>304.54048886913154</v>
      </c>
      <c r="C177" s="70">
        <f>A177*Sheet1!D29</f>
        <v>207.60000000000002</v>
      </c>
      <c r="E177" s="70">
        <f t="shared" si="6"/>
        <v>96.94048886913151</v>
      </c>
      <c r="O177" s="113">
        <f>Sheet1!F67</f>
        <v>0.32390152985108595</v>
      </c>
    </row>
    <row r="178" spans="1:15" ht="12.75">
      <c r="A178">
        <v>17.4</v>
      </c>
      <c r="B178" s="70">
        <f t="shared" si="5"/>
        <v>306.86442717771473</v>
      </c>
      <c r="C178" s="70">
        <f>A178*Sheet1!D29</f>
        <v>208.79999999999998</v>
      </c>
      <c r="E178" s="70">
        <f t="shared" si="6"/>
        <v>98.06442717771476</v>
      </c>
      <c r="O178" s="113">
        <f>Sheet1!F67</f>
        <v>0.32390152985108595</v>
      </c>
    </row>
    <row r="179" spans="1:15" ht="12.75">
      <c r="A179">
        <v>17.5</v>
      </c>
      <c r="B179" s="70">
        <f t="shared" si="5"/>
        <v>309.19484351689505</v>
      </c>
      <c r="C179" s="70">
        <f>A179*Sheet1!D29</f>
        <v>210</v>
      </c>
      <c r="E179" s="70">
        <f t="shared" si="6"/>
        <v>99.19484351689508</v>
      </c>
      <c r="O179" s="113">
        <f>Sheet1!F67</f>
        <v>0.32390152985108595</v>
      </c>
    </row>
    <row r="180" spans="1:15" ht="12.75">
      <c r="A180">
        <v>17.6</v>
      </c>
      <c r="B180" s="70">
        <f t="shared" si="5"/>
        <v>311.53173788667243</v>
      </c>
      <c r="C180" s="70">
        <f>A180*Sheet1!D29</f>
        <v>211.20000000000002</v>
      </c>
      <c r="E180" s="70">
        <f t="shared" si="6"/>
        <v>100.3317378866724</v>
      </c>
      <c r="O180" s="113">
        <f>Sheet1!F67</f>
        <v>0.32390152985108595</v>
      </c>
    </row>
    <row r="181" spans="1:15" ht="12.75">
      <c r="A181">
        <v>17.7</v>
      </c>
      <c r="B181" s="70">
        <f t="shared" si="5"/>
        <v>313.8751102870467</v>
      </c>
      <c r="C181" s="70">
        <f>A181*Sheet1!D29</f>
        <v>212.39999999999998</v>
      </c>
      <c r="E181" s="70">
        <f t="shared" si="6"/>
        <v>101.4751102870467</v>
      </c>
      <c r="O181" s="113">
        <f>Sheet1!F67</f>
        <v>0.32390152985108595</v>
      </c>
    </row>
    <row r="182" spans="1:15" ht="12.75">
      <c r="A182">
        <v>17.8</v>
      </c>
      <c r="B182" s="70">
        <f t="shared" si="5"/>
        <v>316.2249607180181</v>
      </c>
      <c r="C182" s="70">
        <f>A182*Sheet1!D29</f>
        <v>213.60000000000002</v>
      </c>
      <c r="E182" s="70">
        <f t="shared" si="6"/>
        <v>102.62496071801809</v>
      </c>
      <c r="O182" s="113">
        <f>Sheet1!F67</f>
        <v>0.32390152985108595</v>
      </c>
    </row>
    <row r="183" spans="1:15" ht="12.75">
      <c r="A183">
        <v>17.9</v>
      </c>
      <c r="B183" s="70">
        <f t="shared" si="5"/>
        <v>318.5812891795864</v>
      </c>
      <c r="C183" s="70">
        <f>A183*Sheet1!D29</f>
        <v>214.79999999999998</v>
      </c>
      <c r="E183" s="70">
        <f t="shared" si="6"/>
        <v>103.78128917958644</v>
      </c>
      <c r="O183" s="113">
        <f>Sheet1!F67</f>
        <v>0.32390152985108595</v>
      </c>
    </row>
    <row r="184" spans="1:15" ht="12.75">
      <c r="A184">
        <v>18</v>
      </c>
      <c r="B184" s="70">
        <f t="shared" si="5"/>
        <v>320.9440956717518</v>
      </c>
      <c r="C184" s="70">
        <f>A184*Sheet1!D29</f>
        <v>216</v>
      </c>
      <c r="E184" s="70">
        <f t="shared" si="6"/>
        <v>104.94409567175185</v>
      </c>
      <c r="O184" s="113">
        <f>Sheet1!F67</f>
        <v>0.32390152985108595</v>
      </c>
    </row>
    <row r="185" spans="1:15" ht="12.75">
      <c r="A185">
        <v>18.1</v>
      </c>
      <c r="B185" s="70">
        <f t="shared" si="5"/>
        <v>323.3133801945143</v>
      </c>
      <c r="C185" s="70">
        <f>A185*Sheet1!D29</f>
        <v>217.20000000000002</v>
      </c>
      <c r="E185" s="70">
        <f t="shared" si="6"/>
        <v>106.11338019451429</v>
      </c>
      <c r="O185" s="113">
        <f>Sheet1!F67</f>
        <v>0.32390152985108595</v>
      </c>
    </row>
    <row r="186" spans="1:15" ht="12.75">
      <c r="A186">
        <v>18.2</v>
      </c>
      <c r="B186" s="70">
        <f t="shared" si="5"/>
        <v>325.6891427478737</v>
      </c>
      <c r="C186" s="70">
        <f>A186*Sheet1!D29</f>
        <v>218.39999999999998</v>
      </c>
      <c r="E186" s="70">
        <f t="shared" si="6"/>
        <v>107.2891427478737</v>
      </c>
      <c r="O186" s="113">
        <f>Sheet1!F67</f>
        <v>0.32390152985108595</v>
      </c>
    </row>
    <row r="187" spans="1:15" ht="12.75">
      <c r="A187">
        <v>18.3</v>
      </c>
      <c r="B187" s="70">
        <f t="shared" si="5"/>
        <v>328.0713833318302</v>
      </c>
      <c r="C187" s="70">
        <f>A187*Sheet1!D29</f>
        <v>219.60000000000002</v>
      </c>
      <c r="E187" s="70">
        <f t="shared" si="6"/>
        <v>108.47138333183018</v>
      </c>
      <c r="O187" s="113">
        <f>Sheet1!F67</f>
        <v>0.32390152985108595</v>
      </c>
    </row>
    <row r="188" spans="1:15" ht="12.75">
      <c r="A188">
        <v>18.4</v>
      </c>
      <c r="B188" s="70">
        <f t="shared" si="5"/>
        <v>330.4601019463836</v>
      </c>
      <c r="C188" s="70">
        <f>A188*Sheet1!D29</f>
        <v>220.79999999999998</v>
      </c>
      <c r="E188" s="70">
        <f t="shared" si="6"/>
        <v>109.66010194638363</v>
      </c>
      <c r="O188" s="113">
        <f>Sheet1!F67</f>
        <v>0.32390152985108595</v>
      </c>
    </row>
    <row r="189" spans="1:15" ht="12.75">
      <c r="A189">
        <v>18.5</v>
      </c>
      <c r="B189" s="70">
        <f t="shared" si="5"/>
        <v>332.85529859153417</v>
      </c>
      <c r="C189" s="70">
        <f>A189*Sheet1!D29</f>
        <v>222</v>
      </c>
      <c r="E189" s="70">
        <f t="shared" si="6"/>
        <v>110.85529859153417</v>
      </c>
      <c r="O189" s="113">
        <f>Sheet1!F67</f>
        <v>0.32390152985108595</v>
      </c>
    </row>
    <row r="190" spans="1:15" ht="12.75">
      <c r="A190">
        <v>18.6</v>
      </c>
      <c r="B190" s="70">
        <f t="shared" si="5"/>
        <v>335.25697326728175</v>
      </c>
      <c r="C190" s="70">
        <f>A190*Sheet1!D29</f>
        <v>223.20000000000002</v>
      </c>
      <c r="E190" s="70">
        <f t="shared" si="6"/>
        <v>112.0569732672817</v>
      </c>
      <c r="O190" s="113">
        <f>Sheet1!F67</f>
        <v>0.32390152985108595</v>
      </c>
    </row>
    <row r="191" spans="1:15" ht="12.75">
      <c r="A191">
        <v>18.7</v>
      </c>
      <c r="B191" s="70">
        <f t="shared" si="5"/>
        <v>337.66512597362623</v>
      </c>
      <c r="C191" s="70">
        <f>A191*Sheet1!D29</f>
        <v>224.39999999999998</v>
      </c>
      <c r="E191" s="70">
        <f t="shared" si="6"/>
        <v>113.26512597362624</v>
      </c>
      <c r="O191" s="113">
        <f>Sheet1!F67</f>
        <v>0.32390152985108595</v>
      </c>
    </row>
    <row r="192" spans="1:15" ht="12.75">
      <c r="A192">
        <v>18.8</v>
      </c>
      <c r="B192" s="70">
        <f t="shared" si="5"/>
        <v>340.07975671056784</v>
      </c>
      <c r="C192" s="70">
        <f>A192*Sheet1!D29</f>
        <v>225.60000000000002</v>
      </c>
      <c r="E192" s="70">
        <f t="shared" si="6"/>
        <v>114.47975671056784</v>
      </c>
      <c r="O192" s="113">
        <f>Sheet1!F67</f>
        <v>0.32390152985108595</v>
      </c>
    </row>
    <row r="193" spans="1:15" ht="12.75">
      <c r="A193">
        <v>18.9</v>
      </c>
      <c r="B193" s="70">
        <f t="shared" si="5"/>
        <v>342.50086547810633</v>
      </c>
      <c r="C193" s="70">
        <f>A193*Sheet1!D29</f>
        <v>226.79999999999998</v>
      </c>
      <c r="E193" s="70">
        <f t="shared" si="6"/>
        <v>115.70086547810638</v>
      </c>
      <c r="O193" s="113">
        <f>Sheet1!F67</f>
        <v>0.32390152985108595</v>
      </c>
    </row>
    <row r="194" spans="1:15" ht="12.75">
      <c r="A194">
        <v>19</v>
      </c>
      <c r="B194" s="70">
        <f t="shared" si="5"/>
        <v>344.928452276242</v>
      </c>
      <c r="C194" s="70">
        <f>A194*Sheet1!D29</f>
        <v>228</v>
      </c>
      <c r="E194" s="70">
        <f t="shared" si="6"/>
        <v>116.92845227624203</v>
      </c>
      <c r="O194" s="113">
        <f>Sheet1!F67</f>
        <v>0.32390152985108595</v>
      </c>
    </row>
    <row r="195" spans="1:15" ht="12.75">
      <c r="A195">
        <v>19.1</v>
      </c>
      <c r="B195" s="70">
        <f t="shared" si="5"/>
        <v>347.3625171049747</v>
      </c>
      <c r="C195" s="70">
        <f>A195*Sheet1!D29</f>
        <v>229.20000000000002</v>
      </c>
      <c r="E195" s="70">
        <f t="shared" si="6"/>
        <v>118.16251710497468</v>
      </c>
      <c r="O195" s="113">
        <f>Sheet1!F67</f>
        <v>0.32390152985108595</v>
      </c>
    </row>
    <row r="196" spans="1:15" ht="12.75">
      <c r="A196">
        <v>19.2</v>
      </c>
      <c r="B196" s="70">
        <f t="shared" si="5"/>
        <v>349.8030599643043</v>
      </c>
      <c r="C196" s="70">
        <f>A196*Sheet1!D29</f>
        <v>230.39999999999998</v>
      </c>
      <c r="E196" s="70">
        <f t="shared" si="6"/>
        <v>119.40305996430432</v>
      </c>
      <c r="O196" s="113">
        <f>Sheet1!F67</f>
        <v>0.32390152985108595</v>
      </c>
    </row>
    <row r="197" spans="1:15" ht="12.75">
      <c r="A197">
        <v>19.3</v>
      </c>
      <c r="B197" s="70">
        <f aca="true" t="shared" si="7" ref="B197:B260">C197+E197</f>
        <v>352.25008085423104</v>
      </c>
      <c r="C197" s="70">
        <f>A197*Sheet1!D29</f>
        <v>231.60000000000002</v>
      </c>
      <c r="E197" s="70">
        <f aca="true" t="shared" si="8" ref="E197:E260">(A197*A197)*O197</f>
        <v>120.650080854231</v>
      </c>
      <c r="O197" s="113">
        <f>Sheet1!F67</f>
        <v>0.32390152985108595</v>
      </c>
    </row>
    <row r="198" spans="1:15" ht="12.75">
      <c r="A198">
        <v>19.4</v>
      </c>
      <c r="B198" s="70">
        <f t="shared" si="7"/>
        <v>354.70357977475464</v>
      </c>
      <c r="C198" s="70">
        <f>A198*Sheet1!D29</f>
        <v>232.79999999999998</v>
      </c>
      <c r="E198" s="70">
        <f t="shared" si="8"/>
        <v>121.90357977475469</v>
      </c>
      <c r="O198" s="113">
        <f>Sheet1!F67</f>
        <v>0.32390152985108595</v>
      </c>
    </row>
    <row r="199" spans="1:15" ht="12.75">
      <c r="A199">
        <v>19.5</v>
      </c>
      <c r="B199" s="70">
        <f t="shared" si="7"/>
        <v>357.1635567258754</v>
      </c>
      <c r="C199" s="70">
        <f>A199*Sheet1!D29</f>
        <v>234</v>
      </c>
      <c r="E199" s="70">
        <f t="shared" si="8"/>
        <v>123.16355672587544</v>
      </c>
      <c r="O199" s="113">
        <f>Sheet1!F67</f>
        <v>0.32390152985108595</v>
      </c>
    </row>
    <row r="200" spans="1:15" ht="12.75">
      <c r="A200">
        <v>19.6</v>
      </c>
      <c r="B200" s="70">
        <f t="shared" si="7"/>
        <v>359.6300117075932</v>
      </c>
      <c r="C200" s="70">
        <f>A200*Sheet1!D29</f>
        <v>235.20000000000002</v>
      </c>
      <c r="E200" s="70">
        <f t="shared" si="8"/>
        <v>124.43001170759321</v>
      </c>
      <c r="O200" s="113">
        <f>Sheet1!F67</f>
        <v>0.32390152985108595</v>
      </c>
    </row>
    <row r="201" spans="1:15" ht="12.75">
      <c r="A201">
        <v>19.7</v>
      </c>
      <c r="B201" s="70">
        <f t="shared" si="7"/>
        <v>362.1029447199079</v>
      </c>
      <c r="C201" s="70">
        <f>A201*Sheet1!D29</f>
        <v>236.39999999999998</v>
      </c>
      <c r="E201" s="70">
        <f t="shared" si="8"/>
        <v>125.70294471990793</v>
      </c>
      <c r="O201" s="113">
        <f>Sheet1!F67</f>
        <v>0.32390152985108595</v>
      </c>
    </row>
    <row r="202" spans="1:15" ht="12.75">
      <c r="A202">
        <v>19.8</v>
      </c>
      <c r="B202" s="70">
        <f t="shared" si="7"/>
        <v>364.58235576281976</v>
      </c>
      <c r="C202" s="70">
        <f>A202*Sheet1!D29</f>
        <v>237.60000000000002</v>
      </c>
      <c r="E202" s="70">
        <f t="shared" si="8"/>
        <v>126.98235576281974</v>
      </c>
      <c r="O202" s="113">
        <f>Sheet1!F67</f>
        <v>0.32390152985108595</v>
      </c>
    </row>
    <row r="203" spans="1:15" ht="12.75">
      <c r="A203">
        <v>19.9</v>
      </c>
      <c r="B203" s="70">
        <f t="shared" si="7"/>
        <v>367.0682448363285</v>
      </c>
      <c r="C203" s="70">
        <f>A203*Sheet1!D29</f>
        <v>238.79999999999998</v>
      </c>
      <c r="E203" s="70">
        <f t="shared" si="8"/>
        <v>128.26824483632853</v>
      </c>
      <c r="O203" s="113">
        <f>Sheet1!F67</f>
        <v>0.32390152985108595</v>
      </c>
    </row>
    <row r="204" spans="1:15" ht="12.75">
      <c r="A204">
        <v>20</v>
      </c>
      <c r="B204" s="70">
        <f t="shared" si="7"/>
        <v>369.56061194043434</v>
      </c>
      <c r="C204" s="70">
        <f>A204*Sheet1!D29</f>
        <v>240</v>
      </c>
      <c r="E204" s="70">
        <f t="shared" si="8"/>
        <v>129.56061194043437</v>
      </c>
      <c r="O204" s="113">
        <f>Sheet1!F67</f>
        <v>0.32390152985108595</v>
      </c>
    </row>
    <row r="205" spans="1:15" ht="12.75">
      <c r="A205">
        <v>20.5</v>
      </c>
      <c r="B205" s="70">
        <f t="shared" si="7"/>
        <v>382.1196179199189</v>
      </c>
      <c r="C205" s="70">
        <f>A205*Sheet1!D29</f>
        <v>246</v>
      </c>
      <c r="E205" s="70">
        <f t="shared" si="8"/>
        <v>136.11961791991888</v>
      </c>
      <c r="O205" s="113">
        <f>Sheet1!F67</f>
        <v>0.32390152985108595</v>
      </c>
    </row>
    <row r="206" spans="1:15" ht="12.75">
      <c r="A206">
        <v>21</v>
      </c>
      <c r="B206" s="70">
        <f t="shared" si="7"/>
        <v>394.84057466432887</v>
      </c>
      <c r="C206" s="70">
        <f>A206*Sheet1!D29</f>
        <v>252</v>
      </c>
      <c r="E206" s="70">
        <f t="shared" si="8"/>
        <v>142.8405746643289</v>
      </c>
      <c r="O206" s="113">
        <f>Sheet1!F67</f>
        <v>0.32390152985108595</v>
      </c>
    </row>
    <row r="207" spans="1:15" ht="12.75">
      <c r="A207">
        <v>21.5</v>
      </c>
      <c r="B207" s="70">
        <f t="shared" si="7"/>
        <v>407.7234821736645</v>
      </c>
      <c r="C207" s="70">
        <f>A207*Sheet1!D29</f>
        <v>258</v>
      </c>
      <c r="E207" s="70">
        <f t="shared" si="8"/>
        <v>149.72348217366448</v>
      </c>
      <c r="O207" s="113">
        <f>Sheet1!F67</f>
        <v>0.32390152985108595</v>
      </c>
    </row>
    <row r="208" spans="1:15" ht="12.75">
      <c r="A208">
        <v>22</v>
      </c>
      <c r="B208" s="70">
        <f t="shared" si="7"/>
        <v>420.7683404479256</v>
      </c>
      <c r="C208" s="70">
        <f>A208*Sheet1!D29</f>
        <v>264</v>
      </c>
      <c r="E208" s="70">
        <f t="shared" si="8"/>
        <v>156.7683404479256</v>
      </c>
      <c r="O208" s="113">
        <f>Sheet1!F67</f>
        <v>0.32390152985108595</v>
      </c>
    </row>
    <row r="209" spans="1:15" ht="12.75">
      <c r="A209">
        <v>22.5</v>
      </c>
      <c r="B209" s="70">
        <f t="shared" si="7"/>
        <v>433.9751494871123</v>
      </c>
      <c r="C209" s="70">
        <f>A209*Sheet1!D29</f>
        <v>270</v>
      </c>
      <c r="E209" s="70">
        <f t="shared" si="8"/>
        <v>163.97514948711225</v>
      </c>
      <c r="O209" s="113">
        <f>Sheet1!F67</f>
        <v>0.32390152985108595</v>
      </c>
    </row>
    <row r="210" spans="1:15" ht="12.75">
      <c r="A210">
        <v>23</v>
      </c>
      <c r="B210" s="70">
        <f t="shared" si="7"/>
        <v>447.34390929122446</v>
      </c>
      <c r="C210" s="70">
        <f>A210*Sheet1!D29</f>
        <v>276</v>
      </c>
      <c r="E210" s="70">
        <f t="shared" si="8"/>
        <v>171.34390929122446</v>
      </c>
      <c r="O210" s="113">
        <f>Sheet1!F67</f>
        <v>0.32390152985108595</v>
      </c>
    </row>
    <row r="211" spans="1:15" ht="12.75">
      <c r="A211">
        <v>23.5</v>
      </c>
      <c r="B211" s="70">
        <f t="shared" si="7"/>
        <v>460.8746198602622</v>
      </c>
      <c r="C211" s="70">
        <f>A211*Sheet1!D29</f>
        <v>282</v>
      </c>
      <c r="E211" s="70">
        <f t="shared" si="8"/>
        <v>178.87461986026221</v>
      </c>
      <c r="O211" s="113">
        <f>Sheet1!F67</f>
        <v>0.32390152985108595</v>
      </c>
    </row>
    <row r="212" spans="1:15" ht="12.75">
      <c r="A212">
        <v>24</v>
      </c>
      <c r="B212" s="70">
        <f t="shared" si="7"/>
        <v>474.56728119422553</v>
      </c>
      <c r="C212" s="70">
        <f>A212*Sheet1!D29</f>
        <v>288</v>
      </c>
      <c r="E212" s="70">
        <f t="shared" si="8"/>
        <v>186.5672811942255</v>
      </c>
      <c r="O212" s="113">
        <f>Sheet1!F67</f>
        <v>0.32390152985108595</v>
      </c>
    </row>
    <row r="213" spans="1:15" ht="12.75">
      <c r="A213">
        <v>24.5</v>
      </c>
      <c r="B213" s="70">
        <f t="shared" si="7"/>
        <v>488.42189329311435</v>
      </c>
      <c r="C213" s="70">
        <f>A213*Sheet1!D29</f>
        <v>294</v>
      </c>
      <c r="E213" s="70">
        <f t="shared" si="8"/>
        <v>194.42189329311435</v>
      </c>
      <c r="O213" s="113">
        <f>Sheet1!F67</f>
        <v>0.32390152985108595</v>
      </c>
    </row>
    <row r="214" spans="1:15" ht="12.75">
      <c r="A214">
        <v>25</v>
      </c>
      <c r="B214" s="70">
        <f t="shared" si="7"/>
        <v>502.43845615692874</v>
      </c>
      <c r="C214" s="70">
        <f>A214*Sheet1!D29</f>
        <v>300</v>
      </c>
      <c r="E214" s="70">
        <f t="shared" si="8"/>
        <v>202.4384561569287</v>
      </c>
      <c r="O214" s="113">
        <f>Sheet1!F67</f>
        <v>0.32390152985108595</v>
      </c>
    </row>
    <row r="215" spans="1:15" ht="12.75">
      <c r="A215">
        <v>25.5</v>
      </c>
      <c r="B215" s="70">
        <f t="shared" si="7"/>
        <v>516.6169697856686</v>
      </c>
      <c r="C215" s="70">
        <f>A215*Sheet1!D29</f>
        <v>306</v>
      </c>
      <c r="E215" s="70">
        <f t="shared" si="8"/>
        <v>210.61696978566863</v>
      </c>
      <c r="O215" s="113">
        <f>Sheet1!F67</f>
        <v>0.32390152985108595</v>
      </c>
    </row>
    <row r="216" spans="1:15" ht="12.75">
      <c r="A216">
        <v>26</v>
      </c>
      <c r="B216" s="70">
        <f t="shared" si="7"/>
        <v>530.9574341793341</v>
      </c>
      <c r="C216" s="70">
        <f>A216*Sheet1!D29</f>
        <v>312</v>
      </c>
      <c r="E216" s="70">
        <f t="shared" si="8"/>
        <v>218.9574341793341</v>
      </c>
      <c r="O216" s="113">
        <f>Sheet1!F67</f>
        <v>0.32390152985108595</v>
      </c>
    </row>
    <row r="217" spans="1:15" ht="12.75">
      <c r="A217">
        <v>26.5</v>
      </c>
      <c r="B217" s="70">
        <f t="shared" si="7"/>
        <v>545.4598493379251</v>
      </c>
      <c r="C217" s="70">
        <f>A217*Sheet1!D29</f>
        <v>318</v>
      </c>
      <c r="E217" s="70">
        <f t="shared" si="8"/>
        <v>227.4598493379251</v>
      </c>
      <c r="O217" s="113">
        <f>Sheet1!F67</f>
        <v>0.32390152985108595</v>
      </c>
    </row>
    <row r="218" spans="1:15" ht="12.75">
      <c r="A218">
        <v>27</v>
      </c>
      <c r="B218" s="70">
        <f t="shared" si="7"/>
        <v>560.1242152614417</v>
      </c>
      <c r="C218" s="70">
        <f>A218*Sheet1!D29</f>
        <v>324</v>
      </c>
      <c r="E218" s="70">
        <f t="shared" si="8"/>
        <v>236.12421526144166</v>
      </c>
      <c r="O218" s="113">
        <f>Sheet1!F67</f>
        <v>0.32390152985108595</v>
      </c>
    </row>
    <row r="219" spans="1:15" ht="12.75">
      <c r="A219">
        <v>27.5</v>
      </c>
      <c r="B219" s="70">
        <f t="shared" si="7"/>
        <v>574.9505319498837</v>
      </c>
      <c r="C219" s="70">
        <f>A219*Sheet1!D29</f>
        <v>330</v>
      </c>
      <c r="E219" s="70">
        <f t="shared" si="8"/>
        <v>244.95053194988375</v>
      </c>
      <c r="O219" s="113">
        <f>Sheet1!F67</f>
        <v>0.32390152985108595</v>
      </c>
    </row>
    <row r="220" spans="1:15" ht="12.75">
      <c r="A220">
        <v>28</v>
      </c>
      <c r="B220" s="70">
        <f t="shared" si="7"/>
        <v>589.9387994032513</v>
      </c>
      <c r="C220" s="70">
        <f>A220*Sheet1!D29</f>
        <v>336</v>
      </c>
      <c r="E220" s="70">
        <f t="shared" si="8"/>
        <v>253.93879940325138</v>
      </c>
      <c r="O220" s="113">
        <f>Sheet1!F67</f>
        <v>0.32390152985108595</v>
      </c>
    </row>
    <row r="221" spans="1:15" ht="12.75">
      <c r="A221">
        <v>28.5</v>
      </c>
      <c r="B221" s="70">
        <f t="shared" si="7"/>
        <v>605.0890176215446</v>
      </c>
      <c r="C221" s="70">
        <f>A221*Sheet1!D29</f>
        <v>342</v>
      </c>
      <c r="E221" s="70">
        <f t="shared" si="8"/>
        <v>263.08901762154454</v>
      </c>
      <c r="O221" s="113">
        <f>Sheet1!F67</f>
        <v>0.32390152985108595</v>
      </c>
    </row>
    <row r="222" spans="1:15" ht="12.75">
      <c r="A222">
        <v>29</v>
      </c>
      <c r="B222" s="70">
        <f t="shared" si="7"/>
        <v>620.4011866047633</v>
      </c>
      <c r="C222" s="70">
        <f>A222*Sheet1!D29</f>
        <v>348</v>
      </c>
      <c r="E222" s="70">
        <f t="shared" si="8"/>
        <v>272.40118660476327</v>
      </c>
      <c r="O222" s="113">
        <f>Sheet1!F67</f>
        <v>0.32390152985108595</v>
      </c>
    </row>
    <row r="223" spans="1:15" ht="12.75">
      <c r="A223">
        <v>29.5</v>
      </c>
      <c r="B223" s="70">
        <f t="shared" si="7"/>
        <v>635.8753063529075</v>
      </c>
      <c r="C223" s="70">
        <f>A223*Sheet1!D29</f>
        <v>354</v>
      </c>
      <c r="E223" s="70">
        <f t="shared" si="8"/>
        <v>281.87530635290756</v>
      </c>
      <c r="O223" s="113">
        <f>Sheet1!F67</f>
        <v>0.32390152985108595</v>
      </c>
    </row>
    <row r="224" spans="1:15" ht="12.75">
      <c r="A224">
        <v>30</v>
      </c>
      <c r="B224" s="70">
        <f t="shared" si="7"/>
        <v>651.5113768659774</v>
      </c>
      <c r="C224" s="70">
        <f>A224*Sheet1!D29</f>
        <v>360</v>
      </c>
      <c r="E224" s="70">
        <f t="shared" si="8"/>
        <v>291.51137686597735</v>
      </c>
      <c r="O224" s="113">
        <f>Sheet1!F67</f>
        <v>0.32390152985108595</v>
      </c>
    </row>
    <row r="225" spans="1:15" ht="12.75">
      <c r="A225">
        <v>30.5</v>
      </c>
      <c r="B225" s="70">
        <f t="shared" si="7"/>
        <v>667.3093981439727</v>
      </c>
      <c r="C225" s="70">
        <f>A225*Sheet1!D29</f>
        <v>366</v>
      </c>
      <c r="E225" s="70">
        <f t="shared" si="8"/>
        <v>301.3093981439727</v>
      </c>
      <c r="O225" s="113">
        <f>Sheet1!F67</f>
        <v>0.32390152985108595</v>
      </c>
    </row>
    <row r="226" spans="1:15" ht="12.75">
      <c r="A226">
        <v>31</v>
      </c>
      <c r="B226" s="70">
        <f t="shared" si="7"/>
        <v>683.2693701868936</v>
      </c>
      <c r="C226" s="70">
        <f>A226*Sheet1!D29</f>
        <v>372</v>
      </c>
      <c r="E226" s="70">
        <f t="shared" si="8"/>
        <v>311.2693701868936</v>
      </c>
      <c r="O226" s="113">
        <f>Sheet1!F67</f>
        <v>0.32390152985108595</v>
      </c>
    </row>
    <row r="227" spans="1:15" ht="12.75">
      <c r="A227">
        <v>31.5</v>
      </c>
      <c r="B227" s="70">
        <f t="shared" si="7"/>
        <v>699.3912929947401</v>
      </c>
      <c r="C227" s="70">
        <f>A227*Sheet1!D29</f>
        <v>378</v>
      </c>
      <c r="E227" s="70">
        <f t="shared" si="8"/>
        <v>321.39129299474</v>
      </c>
      <c r="O227" s="113">
        <f>Sheet1!F67</f>
        <v>0.32390152985108595</v>
      </c>
    </row>
    <row r="228" spans="1:15" ht="12.75">
      <c r="A228">
        <v>32</v>
      </c>
      <c r="B228" s="70">
        <f t="shared" si="7"/>
        <v>715.675166567512</v>
      </c>
      <c r="C228" s="70">
        <f>A228*Sheet1!D29</f>
        <v>384</v>
      </c>
      <c r="E228" s="70">
        <f t="shared" si="8"/>
        <v>331.675166567512</v>
      </c>
      <c r="O228" s="113">
        <f>Sheet1!F67</f>
        <v>0.32390152985108595</v>
      </c>
    </row>
    <row r="229" spans="1:15" ht="12.75">
      <c r="A229">
        <v>32.5</v>
      </c>
      <c r="B229" s="70">
        <f t="shared" si="7"/>
        <v>732.1209909052095</v>
      </c>
      <c r="C229" s="70">
        <f>A229*Sheet1!D29</f>
        <v>390</v>
      </c>
      <c r="E229" s="70">
        <f t="shared" si="8"/>
        <v>342.1209909052095</v>
      </c>
      <c r="O229" s="113">
        <f>Sheet1!F67</f>
        <v>0.32390152985108595</v>
      </c>
    </row>
    <row r="230" spans="1:15" ht="12.75">
      <c r="A230">
        <v>33</v>
      </c>
      <c r="B230" s="70">
        <f t="shared" si="7"/>
        <v>748.7287660078325</v>
      </c>
      <c r="C230" s="70">
        <f>A230*Sheet1!D29</f>
        <v>396</v>
      </c>
      <c r="E230" s="70">
        <f t="shared" si="8"/>
        <v>352.7287660078326</v>
      </c>
      <c r="O230" s="113">
        <f>Sheet1!F67</f>
        <v>0.32390152985108595</v>
      </c>
    </row>
    <row r="231" spans="1:15" ht="12.75">
      <c r="A231">
        <v>33.5</v>
      </c>
      <c r="B231" s="70">
        <f t="shared" si="7"/>
        <v>765.4984918753812</v>
      </c>
      <c r="C231" s="70">
        <f>A231*Sheet1!D29</f>
        <v>402</v>
      </c>
      <c r="E231" s="70">
        <f t="shared" si="8"/>
        <v>363.4984918753812</v>
      </c>
      <c r="O231" s="113">
        <f>Sheet1!F67</f>
        <v>0.32390152985108595</v>
      </c>
    </row>
    <row r="232" spans="1:15" ht="12.75">
      <c r="A232">
        <v>34</v>
      </c>
      <c r="B232" s="70">
        <f t="shared" si="7"/>
        <v>782.4301685078553</v>
      </c>
      <c r="C232" s="70">
        <f>A232*Sheet1!D29</f>
        <v>408</v>
      </c>
      <c r="E232" s="70">
        <f t="shared" si="8"/>
        <v>374.43016850785534</v>
      </c>
      <c r="O232" s="113">
        <f>Sheet1!F67</f>
        <v>0.32390152985108595</v>
      </c>
    </row>
    <row r="233" spans="1:15" ht="12.75">
      <c r="A233">
        <v>34.5</v>
      </c>
      <c r="B233" s="70">
        <f t="shared" si="7"/>
        <v>799.523795905255</v>
      </c>
      <c r="C233" s="70">
        <f>A233*Sheet1!D29</f>
        <v>414</v>
      </c>
      <c r="E233" s="70">
        <f t="shared" si="8"/>
        <v>385.52379590525504</v>
      </c>
      <c r="O233" s="113">
        <f>Sheet1!F67</f>
        <v>0.32390152985108595</v>
      </c>
    </row>
    <row r="234" spans="1:15" ht="12.75">
      <c r="A234">
        <v>35</v>
      </c>
      <c r="B234" s="70">
        <f t="shared" si="7"/>
        <v>816.7793740675803</v>
      </c>
      <c r="C234" s="70">
        <f>A234*Sheet1!D29</f>
        <v>420</v>
      </c>
      <c r="E234" s="70">
        <f t="shared" si="8"/>
        <v>396.7793740675803</v>
      </c>
      <c r="O234" s="113">
        <f>Sheet1!F67</f>
        <v>0.32390152985108595</v>
      </c>
    </row>
    <row r="235" spans="1:15" ht="12.75">
      <c r="A235">
        <v>35.5</v>
      </c>
      <c r="B235" s="70">
        <f t="shared" si="7"/>
        <v>834.1969029948311</v>
      </c>
      <c r="C235" s="70">
        <f>A235*Sheet1!D29</f>
        <v>426</v>
      </c>
      <c r="E235" s="70">
        <f t="shared" si="8"/>
        <v>408.1969029948311</v>
      </c>
      <c r="O235" s="113">
        <f>Sheet1!F67</f>
        <v>0.32390152985108595</v>
      </c>
    </row>
    <row r="236" spans="1:15" ht="12.75">
      <c r="A236">
        <v>36</v>
      </c>
      <c r="B236" s="70">
        <f t="shared" si="7"/>
        <v>851.7763826870074</v>
      </c>
      <c r="C236" s="70">
        <f>A236*Sheet1!D29</f>
        <v>432</v>
      </c>
      <c r="E236" s="70">
        <f t="shared" si="8"/>
        <v>419.7763826870074</v>
      </c>
      <c r="O236" s="113">
        <f>Sheet1!F67</f>
        <v>0.32390152985108595</v>
      </c>
    </row>
    <row r="237" spans="1:15" ht="12.75">
      <c r="A237">
        <v>36.5</v>
      </c>
      <c r="B237" s="70">
        <f t="shared" si="7"/>
        <v>869.5178131441093</v>
      </c>
      <c r="C237" s="70">
        <f>A237*Sheet1!D29</f>
        <v>438</v>
      </c>
      <c r="E237" s="70">
        <f t="shared" si="8"/>
        <v>431.51781314410925</v>
      </c>
      <c r="O237" s="113">
        <f>Sheet1!F67</f>
        <v>0.32390152985108595</v>
      </c>
    </row>
    <row r="238" spans="1:15" ht="12.75">
      <c r="A238">
        <v>37</v>
      </c>
      <c r="B238" s="70">
        <f t="shared" si="7"/>
        <v>887.4211943661367</v>
      </c>
      <c r="C238" s="70">
        <f>A238*Sheet1!D29</f>
        <v>444</v>
      </c>
      <c r="E238" s="70">
        <f t="shared" si="8"/>
        <v>443.42119436613666</v>
      </c>
      <c r="O238" s="113">
        <f>Sheet1!F67</f>
        <v>0.32390152985108595</v>
      </c>
    </row>
    <row r="239" spans="1:15" ht="12.75">
      <c r="A239">
        <v>37.5</v>
      </c>
      <c r="B239" s="70">
        <f t="shared" si="7"/>
        <v>905.4865263530896</v>
      </c>
      <c r="C239" s="70">
        <f>A239*Sheet1!D29</f>
        <v>450</v>
      </c>
      <c r="E239" s="70">
        <f t="shared" si="8"/>
        <v>455.48652635308963</v>
      </c>
      <c r="O239" s="113">
        <f>Sheet1!F67</f>
        <v>0.32390152985108595</v>
      </c>
    </row>
    <row r="240" spans="1:15" ht="12.75">
      <c r="A240">
        <v>38</v>
      </c>
      <c r="B240" s="70">
        <f t="shared" si="7"/>
        <v>923.713809104968</v>
      </c>
      <c r="C240" s="70">
        <f>A240*Sheet1!D29</f>
        <v>456</v>
      </c>
      <c r="E240" s="70">
        <f t="shared" si="8"/>
        <v>467.7138091049681</v>
      </c>
      <c r="O240" s="113">
        <f>Sheet1!F67</f>
        <v>0.32390152985108595</v>
      </c>
    </row>
    <row r="241" spans="1:15" ht="12.75">
      <c r="A241">
        <v>38.5</v>
      </c>
      <c r="B241" s="70">
        <f t="shared" si="7"/>
        <v>942.1030426217721</v>
      </c>
      <c r="C241" s="70">
        <f>A241*Sheet1!D29</f>
        <v>462</v>
      </c>
      <c r="E241" s="70">
        <f t="shared" si="8"/>
        <v>480.10304262177215</v>
      </c>
      <c r="O241" s="113">
        <f>Sheet1!F67</f>
        <v>0.32390152985108595</v>
      </c>
    </row>
    <row r="242" spans="1:15" ht="12.75">
      <c r="A242">
        <v>39</v>
      </c>
      <c r="B242" s="70">
        <f t="shared" si="7"/>
        <v>960.6542269035017</v>
      </c>
      <c r="C242" s="70">
        <f>A242*Sheet1!D29</f>
        <v>468</v>
      </c>
      <c r="E242" s="70">
        <f t="shared" si="8"/>
        <v>492.65422690350175</v>
      </c>
      <c r="O242" s="113">
        <f>Sheet1!F67</f>
        <v>0.32390152985108595</v>
      </c>
    </row>
    <row r="243" spans="1:15" ht="12.75">
      <c r="A243">
        <v>39.5</v>
      </c>
      <c r="B243" s="70">
        <f t="shared" si="7"/>
        <v>979.3673619501569</v>
      </c>
      <c r="C243" s="70">
        <f>A243*Sheet1!D29</f>
        <v>474</v>
      </c>
      <c r="E243" s="70">
        <f t="shared" si="8"/>
        <v>505.36736195015686</v>
      </c>
      <c r="O243" s="113">
        <f>Sheet1!F67</f>
        <v>0.32390152985108595</v>
      </c>
    </row>
    <row r="244" spans="1:15" ht="12.75">
      <c r="A244">
        <v>40</v>
      </c>
      <c r="B244" s="70">
        <f t="shared" si="7"/>
        <v>998.2424477617375</v>
      </c>
      <c r="C244" s="70">
        <f>A244*Sheet1!D29</f>
        <v>480</v>
      </c>
      <c r="E244" s="70">
        <f t="shared" si="8"/>
        <v>518.2424477617375</v>
      </c>
      <c r="O244" s="113">
        <f>Sheet1!F67</f>
        <v>0.32390152985108595</v>
      </c>
    </row>
    <row r="245" spans="1:15" ht="12.75">
      <c r="A245">
        <v>40.5</v>
      </c>
      <c r="B245" s="70">
        <f t="shared" si="7"/>
        <v>1017.2794843382437</v>
      </c>
      <c r="C245" s="70">
        <f>A245*Sheet1!D29</f>
        <v>486</v>
      </c>
      <c r="E245" s="70">
        <f t="shared" si="8"/>
        <v>531.2794843382437</v>
      </c>
      <c r="O245" s="113">
        <f>Sheet1!F67</f>
        <v>0.32390152985108595</v>
      </c>
    </row>
    <row r="246" spans="1:15" ht="12.75">
      <c r="A246">
        <v>41</v>
      </c>
      <c r="B246" s="70">
        <f t="shared" si="7"/>
        <v>1036.4784716796755</v>
      </c>
      <c r="C246" s="70">
        <f>A246*Sheet1!D29</f>
        <v>492</v>
      </c>
      <c r="E246" s="70">
        <f t="shared" si="8"/>
        <v>544.4784716796755</v>
      </c>
      <c r="O246" s="113">
        <f>Sheet1!F67</f>
        <v>0.32390152985108595</v>
      </c>
    </row>
    <row r="247" spans="1:15" ht="12.75">
      <c r="A247">
        <v>41.5</v>
      </c>
      <c r="B247" s="70">
        <f t="shared" si="7"/>
        <v>1055.8394097860328</v>
      </c>
      <c r="C247" s="70">
        <f>A247*Sheet1!D29</f>
        <v>498</v>
      </c>
      <c r="E247" s="70">
        <f t="shared" si="8"/>
        <v>557.8394097860328</v>
      </c>
      <c r="O247" s="113">
        <f>Sheet1!F67</f>
        <v>0.32390152985108595</v>
      </c>
    </row>
    <row r="248" spans="1:15" ht="12.75">
      <c r="A248">
        <v>42</v>
      </c>
      <c r="B248" s="70">
        <f t="shared" si="7"/>
        <v>1075.3622986573155</v>
      </c>
      <c r="C248" s="70">
        <f>A248*Sheet1!D29</f>
        <v>504</v>
      </c>
      <c r="E248" s="70">
        <f t="shared" si="8"/>
        <v>571.3622986573156</v>
      </c>
      <c r="O248" s="113">
        <f>Sheet1!F67</f>
        <v>0.32390152985108595</v>
      </c>
    </row>
    <row r="249" spans="1:15" ht="12.75">
      <c r="A249">
        <v>42.5</v>
      </c>
      <c r="B249" s="70">
        <f t="shared" si="7"/>
        <v>1095.0471382935239</v>
      </c>
      <c r="C249" s="70">
        <f>A249*Sheet1!D29</f>
        <v>510</v>
      </c>
      <c r="E249" s="70">
        <f t="shared" si="8"/>
        <v>585.047138293524</v>
      </c>
      <c r="O249" s="113">
        <f>Sheet1!F67</f>
        <v>0.32390152985108595</v>
      </c>
    </row>
    <row r="250" spans="1:15" ht="12.75">
      <c r="A250">
        <v>43</v>
      </c>
      <c r="B250" s="70">
        <f t="shared" si="7"/>
        <v>1114.893928694658</v>
      </c>
      <c r="C250" s="70">
        <f>A250*Sheet1!D29</f>
        <v>516</v>
      </c>
      <c r="E250" s="70">
        <f t="shared" si="8"/>
        <v>598.8939286946579</v>
      </c>
      <c r="O250" s="113">
        <f>Sheet1!F67</f>
        <v>0.32390152985108595</v>
      </c>
    </row>
    <row r="251" spans="1:15" ht="12.75">
      <c r="A251">
        <v>43.5</v>
      </c>
      <c r="B251" s="70">
        <f t="shared" si="7"/>
        <v>1134.9026698607174</v>
      </c>
      <c r="C251" s="70">
        <f>A251*Sheet1!D29</f>
        <v>522</v>
      </c>
      <c r="E251" s="70">
        <f t="shared" si="8"/>
        <v>612.9026698607174</v>
      </c>
      <c r="O251" s="113">
        <f>Sheet1!F67</f>
        <v>0.32390152985108595</v>
      </c>
    </row>
    <row r="252" spans="1:15" ht="12.75">
      <c r="A252">
        <v>44</v>
      </c>
      <c r="B252" s="70">
        <f t="shared" si="7"/>
        <v>1155.0733617917024</v>
      </c>
      <c r="C252" s="70">
        <f>A252*Sheet1!D29</f>
        <v>528</v>
      </c>
      <c r="E252" s="70">
        <f t="shared" si="8"/>
        <v>627.0733617917024</v>
      </c>
      <c r="O252" s="113">
        <f>Sheet1!F67</f>
        <v>0.32390152985108595</v>
      </c>
    </row>
    <row r="253" spans="1:15" ht="12.75">
      <c r="A253">
        <v>44.5</v>
      </c>
      <c r="B253" s="70">
        <f t="shared" si="7"/>
        <v>1175.4060044876128</v>
      </c>
      <c r="C253" s="70">
        <f>A253*Sheet1!D29</f>
        <v>534</v>
      </c>
      <c r="E253" s="70">
        <f t="shared" si="8"/>
        <v>641.4060044876129</v>
      </c>
      <c r="O253" s="113">
        <f>Sheet1!F67</f>
        <v>0.32390152985108595</v>
      </c>
    </row>
    <row r="254" spans="1:15" ht="12.75">
      <c r="A254">
        <v>45</v>
      </c>
      <c r="B254" s="70">
        <f t="shared" si="7"/>
        <v>1195.900597948449</v>
      </c>
      <c r="C254" s="70">
        <f>A254*Sheet1!D29</f>
        <v>540</v>
      </c>
      <c r="E254" s="70">
        <f t="shared" si="8"/>
        <v>655.900597948449</v>
      </c>
      <c r="O254" s="113">
        <f>Sheet1!F67</f>
        <v>0.32390152985108595</v>
      </c>
    </row>
    <row r="255" spans="1:15" ht="12.75">
      <c r="A255">
        <v>45.5</v>
      </c>
      <c r="B255" s="70">
        <f t="shared" si="7"/>
        <v>1216.5571421742106</v>
      </c>
      <c r="C255" s="70">
        <f>A255*Sheet1!D29</f>
        <v>546</v>
      </c>
      <c r="E255" s="70">
        <f t="shared" si="8"/>
        <v>670.5571421742106</v>
      </c>
      <c r="O255" s="113">
        <f>Sheet1!F67</f>
        <v>0.32390152985108595</v>
      </c>
    </row>
    <row r="256" spans="1:15" ht="12.75">
      <c r="A256">
        <v>46</v>
      </c>
      <c r="B256" s="70">
        <f t="shared" si="7"/>
        <v>1237.3756371648979</v>
      </c>
      <c r="C256" s="70">
        <f>A256*Sheet1!D29</f>
        <v>552</v>
      </c>
      <c r="E256" s="70">
        <f t="shared" si="8"/>
        <v>685.3756371648979</v>
      </c>
      <c r="O256" s="113">
        <f>Sheet1!F67</f>
        <v>0.32390152985108595</v>
      </c>
    </row>
    <row r="257" spans="1:15" ht="12.75">
      <c r="A257">
        <v>46.5</v>
      </c>
      <c r="B257" s="70">
        <f t="shared" si="7"/>
        <v>1258.3560829205107</v>
      </c>
      <c r="C257" s="70">
        <f>A257*Sheet1!D29</f>
        <v>558</v>
      </c>
      <c r="E257" s="70">
        <f t="shared" si="8"/>
        <v>700.3560829205106</v>
      </c>
      <c r="O257" s="113">
        <f>Sheet1!F67</f>
        <v>0.32390152985108595</v>
      </c>
    </row>
    <row r="258" spans="1:15" ht="12.75">
      <c r="A258">
        <v>47</v>
      </c>
      <c r="B258" s="70">
        <f t="shared" si="7"/>
        <v>1279.4984794410489</v>
      </c>
      <c r="C258" s="70">
        <f>A258*Sheet1!D29</f>
        <v>564</v>
      </c>
      <c r="E258" s="70">
        <f t="shared" si="8"/>
        <v>715.4984794410489</v>
      </c>
      <c r="O258" s="113">
        <f>Sheet1!F67</f>
        <v>0.32390152985108595</v>
      </c>
    </row>
    <row r="259" spans="1:15" ht="12.75">
      <c r="A259">
        <v>47.5</v>
      </c>
      <c r="B259" s="70">
        <f t="shared" si="7"/>
        <v>1300.8028267265126</v>
      </c>
      <c r="C259" s="70">
        <f>A259*Sheet1!D29</f>
        <v>570</v>
      </c>
      <c r="E259" s="70">
        <f t="shared" si="8"/>
        <v>730.8028267265126</v>
      </c>
      <c r="O259" s="113">
        <f>Sheet1!F67</f>
        <v>0.32390152985108595</v>
      </c>
    </row>
    <row r="260" spans="1:15" ht="12.75">
      <c r="A260">
        <v>48</v>
      </c>
      <c r="B260" s="70">
        <f t="shared" si="7"/>
        <v>1322.2691247769021</v>
      </c>
      <c r="C260" s="70">
        <f>A260*Sheet1!D29</f>
        <v>576</v>
      </c>
      <c r="E260" s="70">
        <f t="shared" si="8"/>
        <v>746.269124776902</v>
      </c>
      <c r="O260" s="113">
        <f>Sheet1!F67</f>
        <v>0.32390152985108595</v>
      </c>
    </row>
    <row r="261" spans="1:15" ht="12.75">
      <c r="A261">
        <v>48.5</v>
      </c>
      <c r="B261" s="70">
        <f aca="true" t="shared" si="9" ref="B261:B324">C261+E261</f>
        <v>1343.8973735922168</v>
      </c>
      <c r="C261" s="70">
        <f>A261*Sheet1!D29</f>
        <v>582</v>
      </c>
      <c r="E261" s="70">
        <f aca="true" t="shared" si="10" ref="E261:E324">(A261*A261)*O261</f>
        <v>761.8973735922169</v>
      </c>
      <c r="O261" s="113">
        <f>Sheet1!F67</f>
        <v>0.32390152985108595</v>
      </c>
    </row>
    <row r="262" spans="1:15" ht="12.75">
      <c r="A262">
        <v>49</v>
      </c>
      <c r="B262" s="70">
        <f t="shared" si="9"/>
        <v>1365.6875731724574</v>
      </c>
      <c r="C262" s="70">
        <f>A262*Sheet1!D29</f>
        <v>588</v>
      </c>
      <c r="E262" s="70">
        <f t="shared" si="10"/>
        <v>777.6875731724574</v>
      </c>
      <c r="O262" s="113">
        <f>Sheet1!F67</f>
        <v>0.32390152985108595</v>
      </c>
    </row>
    <row r="263" spans="1:15" ht="12.75">
      <c r="A263">
        <v>49.5</v>
      </c>
      <c r="B263" s="70">
        <f t="shared" si="9"/>
        <v>1387.6397235176232</v>
      </c>
      <c r="C263" s="70">
        <f>A263*Sheet1!D29</f>
        <v>594</v>
      </c>
      <c r="E263" s="70">
        <f t="shared" si="10"/>
        <v>793.6397235176233</v>
      </c>
      <c r="O263" s="113">
        <f>Sheet1!F67</f>
        <v>0.32390152985108595</v>
      </c>
    </row>
    <row r="264" spans="1:15" ht="12.75">
      <c r="A264">
        <v>50</v>
      </c>
      <c r="B264" s="70">
        <f t="shared" si="9"/>
        <v>1409.753824627715</v>
      </c>
      <c r="C264" s="70">
        <f>A264*Sheet1!D29</f>
        <v>600</v>
      </c>
      <c r="E264" s="70">
        <f t="shared" si="10"/>
        <v>809.7538246277148</v>
      </c>
      <c r="O264" s="113">
        <f>Sheet1!F67</f>
        <v>0.32390152985108595</v>
      </c>
    </row>
    <row r="265" spans="1:15" ht="12.75">
      <c r="A265">
        <v>51</v>
      </c>
      <c r="B265" s="70">
        <f t="shared" si="9"/>
        <v>1454.4678791426745</v>
      </c>
      <c r="C265" s="70">
        <f>A265*Sheet1!D29</f>
        <v>612</v>
      </c>
      <c r="E265" s="70">
        <f t="shared" si="10"/>
        <v>842.4678791426745</v>
      </c>
      <c r="O265" s="113">
        <f>Sheet1!F67</f>
        <v>0.32390152985108595</v>
      </c>
    </row>
    <row r="266" spans="1:15" ht="12.75">
      <c r="A266">
        <v>52</v>
      </c>
      <c r="B266" s="70">
        <f t="shared" si="9"/>
        <v>1499.8297367173363</v>
      </c>
      <c r="C266" s="70">
        <f>A266*Sheet1!D29</f>
        <v>624</v>
      </c>
      <c r="E266" s="70">
        <f t="shared" si="10"/>
        <v>875.8297367173363</v>
      </c>
      <c r="O266" s="113">
        <f>Sheet1!F67</f>
        <v>0.32390152985108595</v>
      </c>
    </row>
    <row r="267" spans="1:15" ht="12.75">
      <c r="A267">
        <v>53</v>
      </c>
      <c r="B267" s="70">
        <f t="shared" si="9"/>
        <v>1545.8393973517004</v>
      </c>
      <c r="C267" s="70">
        <f>A267*Sheet1!D29</f>
        <v>636</v>
      </c>
      <c r="E267" s="70">
        <f t="shared" si="10"/>
        <v>909.8393973517004</v>
      </c>
      <c r="O267" s="113">
        <f>Sheet1!F67</f>
        <v>0.32390152985108595</v>
      </c>
    </row>
    <row r="268" spans="1:15" ht="12.75">
      <c r="A268">
        <v>54</v>
      </c>
      <c r="B268" s="70">
        <f t="shared" si="9"/>
        <v>1592.4968610457668</v>
      </c>
      <c r="C268" s="70">
        <f>A268*Sheet1!D29</f>
        <v>648</v>
      </c>
      <c r="E268" s="70">
        <f t="shared" si="10"/>
        <v>944.4968610457667</v>
      </c>
      <c r="O268" s="113">
        <f>Sheet1!F67</f>
        <v>0.32390152985108595</v>
      </c>
    </row>
    <row r="269" spans="1:15" ht="12.75">
      <c r="A269">
        <v>55</v>
      </c>
      <c r="B269" s="70">
        <f t="shared" si="9"/>
        <v>1639.802127799535</v>
      </c>
      <c r="C269" s="70">
        <f>A269*Sheet1!D29</f>
        <v>660</v>
      </c>
      <c r="E269" s="70">
        <f t="shared" si="10"/>
        <v>979.802127799535</v>
      </c>
      <c r="O269" s="113">
        <f>Sheet1!F67</f>
        <v>0.32390152985108595</v>
      </c>
    </row>
    <row r="270" spans="1:15" ht="12.75">
      <c r="A270">
        <v>56</v>
      </c>
      <c r="B270" s="70">
        <f t="shared" si="9"/>
        <v>1687.7551976130055</v>
      </c>
      <c r="C270" s="70">
        <f>A270*Sheet1!D29</f>
        <v>672</v>
      </c>
      <c r="E270" s="70">
        <f t="shared" si="10"/>
        <v>1015.7551976130055</v>
      </c>
      <c r="O270" s="113">
        <f>Sheet1!F67</f>
        <v>0.32390152985108595</v>
      </c>
    </row>
    <row r="271" spans="1:15" ht="12.75">
      <c r="A271">
        <v>57</v>
      </c>
      <c r="B271" s="70">
        <f t="shared" si="9"/>
        <v>1736.3560704861782</v>
      </c>
      <c r="C271" s="70">
        <f>A271*Sheet1!D29</f>
        <v>684</v>
      </c>
      <c r="E271" s="70">
        <f t="shared" si="10"/>
        <v>1052.3560704861782</v>
      </c>
      <c r="O271" s="113">
        <f>Sheet1!F67</f>
        <v>0.32390152985108595</v>
      </c>
    </row>
    <row r="272" spans="1:15" ht="12.75">
      <c r="A272">
        <v>58</v>
      </c>
      <c r="B272" s="70">
        <f t="shared" si="9"/>
        <v>1785.604746419053</v>
      </c>
      <c r="C272" s="70">
        <f>A272*Sheet1!D29</f>
        <v>696</v>
      </c>
      <c r="E272" s="70">
        <f t="shared" si="10"/>
        <v>1089.604746419053</v>
      </c>
      <c r="O272" s="113">
        <f>Sheet1!F67</f>
        <v>0.32390152985108595</v>
      </c>
    </row>
    <row r="273" spans="1:15" ht="12.75">
      <c r="A273">
        <v>59</v>
      </c>
      <c r="B273" s="70">
        <f t="shared" si="9"/>
        <v>1835.5012254116302</v>
      </c>
      <c r="C273" s="70">
        <f>A273*Sheet1!D29</f>
        <v>708</v>
      </c>
      <c r="E273" s="70">
        <f t="shared" si="10"/>
        <v>1127.5012254116302</v>
      </c>
      <c r="O273" s="113">
        <f>Sheet1!F67</f>
        <v>0.32390152985108595</v>
      </c>
    </row>
    <row r="274" spans="1:15" ht="12.75">
      <c r="A274">
        <v>60</v>
      </c>
      <c r="B274" s="70">
        <f t="shared" si="9"/>
        <v>1886.0455074639094</v>
      </c>
      <c r="C274" s="70">
        <f>A274*Sheet1!D29</f>
        <v>720</v>
      </c>
      <c r="E274" s="70">
        <f t="shared" si="10"/>
        <v>1166.0455074639094</v>
      </c>
      <c r="O274" s="113">
        <f>Sheet1!F67</f>
        <v>0.32390152985108595</v>
      </c>
    </row>
    <row r="275" spans="1:15" ht="12.75">
      <c r="A275">
        <v>61</v>
      </c>
      <c r="B275" s="70">
        <f t="shared" si="9"/>
        <v>1937.2375925758909</v>
      </c>
      <c r="C275" s="70">
        <f>A275*Sheet1!D29</f>
        <v>732</v>
      </c>
      <c r="E275" s="70">
        <f t="shared" si="10"/>
        <v>1205.2375925758909</v>
      </c>
      <c r="O275" s="113">
        <f>Sheet1!F67</f>
        <v>0.32390152985108595</v>
      </c>
    </row>
    <row r="276" spans="1:15" ht="12.75">
      <c r="A276">
        <v>62</v>
      </c>
      <c r="B276" s="70">
        <f t="shared" si="9"/>
        <v>1989.0774807475743</v>
      </c>
      <c r="C276" s="70">
        <f>A276*Sheet1!D29</f>
        <v>744</v>
      </c>
      <c r="E276" s="70">
        <f t="shared" si="10"/>
        <v>1245.0774807475743</v>
      </c>
      <c r="O276" s="113">
        <f>Sheet1!F67</f>
        <v>0.32390152985108595</v>
      </c>
    </row>
    <row r="277" spans="1:15" ht="12.75">
      <c r="A277">
        <v>63</v>
      </c>
      <c r="B277" s="70">
        <f t="shared" si="9"/>
        <v>2041.56517197896</v>
      </c>
      <c r="C277" s="70">
        <f>A277*Sheet1!D29</f>
        <v>756</v>
      </c>
      <c r="E277" s="70">
        <f t="shared" si="10"/>
        <v>1285.56517197896</v>
      </c>
      <c r="O277" s="113">
        <f>Sheet1!F67</f>
        <v>0.32390152985108595</v>
      </c>
    </row>
    <row r="278" spans="1:15" ht="12.75">
      <c r="A278">
        <v>64</v>
      </c>
      <c r="B278" s="70">
        <f t="shared" si="9"/>
        <v>2094.700666270048</v>
      </c>
      <c r="C278" s="70">
        <f>A278*Sheet1!D29</f>
        <v>768</v>
      </c>
      <c r="E278" s="70">
        <f t="shared" si="10"/>
        <v>1326.700666270048</v>
      </c>
      <c r="O278" s="113">
        <f>Sheet1!F67</f>
        <v>0.32390152985108595</v>
      </c>
    </row>
    <row r="279" spans="1:15" ht="12.75">
      <c r="A279">
        <v>65</v>
      </c>
      <c r="B279" s="70">
        <f t="shared" si="9"/>
        <v>2148.483963620838</v>
      </c>
      <c r="C279" s="70">
        <f>A279*Sheet1!D29</f>
        <v>780</v>
      </c>
      <c r="E279" s="70">
        <f t="shared" si="10"/>
        <v>1368.483963620838</v>
      </c>
      <c r="O279" s="113">
        <f>Sheet1!F67</f>
        <v>0.32390152985108595</v>
      </c>
    </row>
    <row r="280" spans="1:15" ht="12.75">
      <c r="A280">
        <v>66</v>
      </c>
      <c r="B280" s="70">
        <f t="shared" si="9"/>
        <v>2202.91506403133</v>
      </c>
      <c r="C280" s="70">
        <f>A280*Sheet1!D29</f>
        <v>792</v>
      </c>
      <c r="E280" s="70">
        <f t="shared" si="10"/>
        <v>1410.9150640313303</v>
      </c>
      <c r="O280" s="113">
        <f>Sheet1!F67</f>
        <v>0.32390152985108595</v>
      </c>
    </row>
    <row r="281" spans="1:15" ht="12.75">
      <c r="A281">
        <v>67</v>
      </c>
      <c r="B281" s="70">
        <f t="shared" si="9"/>
        <v>2257.993967501525</v>
      </c>
      <c r="C281" s="70">
        <f>A281*Sheet1!D29</f>
        <v>804</v>
      </c>
      <c r="E281" s="70">
        <f t="shared" si="10"/>
        <v>1453.9939675015248</v>
      </c>
      <c r="O281" s="113">
        <f>Sheet1!F67</f>
        <v>0.32390152985108595</v>
      </c>
    </row>
    <row r="282" spans="1:15" ht="12.75">
      <c r="A282">
        <v>68</v>
      </c>
      <c r="B282" s="70">
        <f t="shared" si="9"/>
        <v>2313.7206740314214</v>
      </c>
      <c r="C282" s="70">
        <f>A282*Sheet1!D29</f>
        <v>816</v>
      </c>
      <c r="E282" s="70">
        <f t="shared" si="10"/>
        <v>1497.7206740314214</v>
      </c>
      <c r="O282" s="113">
        <f>Sheet1!F67</f>
        <v>0.32390152985108595</v>
      </c>
    </row>
    <row r="283" spans="1:15" ht="12.75">
      <c r="A283">
        <v>69</v>
      </c>
      <c r="B283" s="70">
        <f t="shared" si="9"/>
        <v>2370.09518362102</v>
      </c>
      <c r="C283" s="70">
        <f>A283*Sheet1!D29</f>
        <v>828</v>
      </c>
      <c r="E283" s="70">
        <f t="shared" si="10"/>
        <v>1542.0951836210202</v>
      </c>
      <c r="O283" s="113">
        <f>Sheet1!F67</f>
        <v>0.32390152985108595</v>
      </c>
    </row>
    <row r="284" spans="1:15" ht="12.75">
      <c r="A284">
        <v>70</v>
      </c>
      <c r="B284" s="70">
        <f t="shared" si="9"/>
        <v>2427.117496270321</v>
      </c>
      <c r="C284" s="70">
        <f>A284*Sheet1!D29</f>
        <v>840</v>
      </c>
      <c r="E284" s="70">
        <f t="shared" si="10"/>
        <v>1587.1174962703212</v>
      </c>
      <c r="O284" s="113">
        <f>Sheet1!F67</f>
        <v>0.32390152985108595</v>
      </c>
    </row>
    <row r="285" spans="1:15" ht="12.75">
      <c r="A285">
        <v>71</v>
      </c>
      <c r="B285" s="70">
        <f t="shared" si="9"/>
        <v>2484.7876119793245</v>
      </c>
      <c r="C285" s="70">
        <f>A285*Sheet1!D29</f>
        <v>852</v>
      </c>
      <c r="E285" s="70">
        <f t="shared" si="10"/>
        <v>1632.7876119793243</v>
      </c>
      <c r="O285" s="113">
        <f>Sheet1!F67</f>
        <v>0.32390152985108595</v>
      </c>
    </row>
    <row r="286" spans="1:15" ht="12.75">
      <c r="A286">
        <v>72</v>
      </c>
      <c r="B286" s="70">
        <f t="shared" si="9"/>
        <v>2543.1055307480297</v>
      </c>
      <c r="C286" s="70">
        <f>A286*Sheet1!D29</f>
        <v>864</v>
      </c>
      <c r="E286" s="70">
        <f t="shared" si="10"/>
        <v>1679.1055307480297</v>
      </c>
      <c r="O286" s="113">
        <f>Sheet1!F67</f>
        <v>0.32390152985108595</v>
      </c>
    </row>
    <row r="287" spans="1:15" ht="12.75">
      <c r="A287">
        <v>73</v>
      </c>
      <c r="B287" s="70">
        <f t="shared" si="9"/>
        <v>2602.071252576437</v>
      </c>
      <c r="C287" s="70">
        <f>A287*Sheet1!D29</f>
        <v>876</v>
      </c>
      <c r="E287" s="70">
        <f t="shared" si="10"/>
        <v>1726.071252576437</v>
      </c>
      <c r="O287" s="113">
        <f>Sheet1!F67</f>
        <v>0.32390152985108595</v>
      </c>
    </row>
    <row r="288" spans="1:15" ht="12.75">
      <c r="A288">
        <v>74</v>
      </c>
      <c r="B288" s="70">
        <f t="shared" si="9"/>
        <v>2661.6847774645466</v>
      </c>
      <c r="C288" s="70">
        <f>A288*Sheet1!D29</f>
        <v>888</v>
      </c>
      <c r="E288" s="70">
        <f t="shared" si="10"/>
        <v>1773.6847774645466</v>
      </c>
      <c r="O288" s="113">
        <f>Sheet1!F67</f>
        <v>0.32390152985108595</v>
      </c>
    </row>
    <row r="289" spans="1:15" ht="12.75">
      <c r="A289">
        <v>75</v>
      </c>
      <c r="B289" s="70">
        <f t="shared" si="9"/>
        <v>2721.9461054123585</v>
      </c>
      <c r="C289" s="70">
        <f>A289*Sheet1!D29</f>
        <v>900</v>
      </c>
      <c r="E289" s="70">
        <f t="shared" si="10"/>
        <v>1821.9461054123585</v>
      </c>
      <c r="O289" s="113">
        <f>Sheet1!F67</f>
        <v>0.32390152985108595</v>
      </c>
    </row>
    <row r="290" spans="1:15" ht="12.75">
      <c r="A290">
        <v>76</v>
      </c>
      <c r="B290" s="70">
        <f t="shared" si="9"/>
        <v>2782.855236419872</v>
      </c>
      <c r="C290" s="70">
        <f>A290*Sheet1!D29</f>
        <v>912</v>
      </c>
      <c r="E290" s="70">
        <f t="shared" si="10"/>
        <v>1870.8552364198724</v>
      </c>
      <c r="O290" s="113">
        <f>Sheet1!F67</f>
        <v>0.32390152985108595</v>
      </c>
    </row>
    <row r="291" spans="1:15" ht="12.75">
      <c r="A291">
        <v>77</v>
      </c>
      <c r="B291" s="70">
        <f t="shared" si="9"/>
        <v>2844.4121704870886</v>
      </c>
      <c r="C291" s="70">
        <f>A291*Sheet1!D29</f>
        <v>924</v>
      </c>
      <c r="E291" s="70">
        <f t="shared" si="10"/>
        <v>1920.4121704870886</v>
      </c>
      <c r="O291" s="113">
        <f>Sheet1!F67</f>
        <v>0.32390152985108595</v>
      </c>
    </row>
    <row r="292" spans="1:15" ht="12.75">
      <c r="A292">
        <v>78</v>
      </c>
      <c r="B292" s="70">
        <f t="shared" si="9"/>
        <v>2906.616907614007</v>
      </c>
      <c r="C292" s="70">
        <f>A292*Sheet1!D29</f>
        <v>936</v>
      </c>
      <c r="E292" s="70">
        <f t="shared" si="10"/>
        <v>1970.616907614007</v>
      </c>
      <c r="O292" s="113">
        <f>Sheet1!F67</f>
        <v>0.32390152985108595</v>
      </c>
    </row>
    <row r="293" spans="1:15" ht="12.75">
      <c r="A293">
        <v>79</v>
      </c>
      <c r="B293" s="70">
        <f t="shared" si="9"/>
        <v>2969.4694478006277</v>
      </c>
      <c r="C293" s="70">
        <f>A293*Sheet1!D29</f>
        <v>948</v>
      </c>
      <c r="E293" s="70">
        <f t="shared" si="10"/>
        <v>2021.4694478006274</v>
      </c>
      <c r="O293" s="113">
        <f>Sheet1!F67</f>
        <v>0.32390152985108595</v>
      </c>
    </row>
    <row r="294" spans="1:15" ht="12.75">
      <c r="A294">
        <v>80</v>
      </c>
      <c r="B294" s="70">
        <f t="shared" si="9"/>
        <v>3032.96979104695</v>
      </c>
      <c r="C294" s="70">
        <f>A294*Sheet1!D29</f>
        <v>960</v>
      </c>
      <c r="E294" s="70">
        <f t="shared" si="10"/>
        <v>2072.96979104695</v>
      </c>
      <c r="O294" s="113">
        <f>Sheet1!F67</f>
        <v>0.32390152985108595</v>
      </c>
    </row>
    <row r="295" spans="1:15" ht="12.75">
      <c r="A295">
        <v>81</v>
      </c>
      <c r="B295" s="70">
        <f t="shared" si="9"/>
        <v>3097.117937352975</v>
      </c>
      <c r="C295" s="70">
        <f>A295*Sheet1!D29</f>
        <v>972</v>
      </c>
      <c r="E295" s="70">
        <f t="shared" si="10"/>
        <v>2125.117937352975</v>
      </c>
      <c r="O295" s="113">
        <f>Sheet1!F67</f>
        <v>0.32390152985108595</v>
      </c>
    </row>
    <row r="296" spans="1:15" ht="12.75">
      <c r="A296">
        <v>82</v>
      </c>
      <c r="B296" s="70">
        <f t="shared" si="9"/>
        <v>3161.913886718702</v>
      </c>
      <c r="C296" s="70">
        <f>A296*Sheet1!D29</f>
        <v>984</v>
      </c>
      <c r="E296" s="70">
        <f t="shared" si="10"/>
        <v>2177.913886718702</v>
      </c>
      <c r="O296" s="113">
        <f>Sheet1!F67</f>
        <v>0.32390152985108595</v>
      </c>
    </row>
    <row r="297" spans="1:15" ht="12.75">
      <c r="A297">
        <v>83</v>
      </c>
      <c r="B297" s="70">
        <f t="shared" si="9"/>
        <v>3227.357639144131</v>
      </c>
      <c r="C297" s="70">
        <f>A297*Sheet1!D29</f>
        <v>996</v>
      </c>
      <c r="E297" s="70">
        <f t="shared" si="10"/>
        <v>2231.357639144131</v>
      </c>
      <c r="O297" s="113">
        <f>Sheet1!F67</f>
        <v>0.32390152985108595</v>
      </c>
    </row>
    <row r="298" spans="1:15" ht="12.75">
      <c r="A298">
        <v>84</v>
      </c>
      <c r="B298" s="70">
        <f t="shared" si="9"/>
        <v>3293.4491946292624</v>
      </c>
      <c r="C298" s="70">
        <f>A298*Sheet1!D29</f>
        <v>1008</v>
      </c>
      <c r="E298" s="70">
        <f t="shared" si="10"/>
        <v>2285.4491946292624</v>
      </c>
      <c r="O298" s="113">
        <f>Sheet1!F67</f>
        <v>0.32390152985108595</v>
      </c>
    </row>
    <row r="299" spans="1:15" ht="12.75">
      <c r="A299">
        <v>85</v>
      </c>
      <c r="B299" s="70">
        <f t="shared" si="9"/>
        <v>3360.188553174096</v>
      </c>
      <c r="C299" s="70">
        <f>A299*Sheet1!D29</f>
        <v>1020</v>
      </c>
      <c r="E299" s="70">
        <f t="shared" si="10"/>
        <v>2340.188553174096</v>
      </c>
      <c r="O299" s="113">
        <f>Sheet1!F67</f>
        <v>0.32390152985108595</v>
      </c>
    </row>
    <row r="300" spans="1:15" ht="12.75">
      <c r="A300">
        <v>86</v>
      </c>
      <c r="B300" s="70">
        <f t="shared" si="9"/>
        <v>3427.5757147786317</v>
      </c>
      <c r="C300" s="70">
        <f>A300*Sheet1!D29</f>
        <v>1032</v>
      </c>
      <c r="E300" s="70">
        <f t="shared" si="10"/>
        <v>2395.5757147786317</v>
      </c>
      <c r="O300" s="113">
        <f>Sheet1!F67</f>
        <v>0.32390152985108595</v>
      </c>
    </row>
    <row r="301" spans="1:15" ht="12.75">
      <c r="A301">
        <v>87</v>
      </c>
      <c r="B301" s="70">
        <f t="shared" si="9"/>
        <v>3495.6106794428697</v>
      </c>
      <c r="C301" s="70">
        <f>A301*Sheet1!D29</f>
        <v>1044</v>
      </c>
      <c r="E301" s="70">
        <f t="shared" si="10"/>
        <v>2451.6106794428697</v>
      </c>
      <c r="O301" s="113">
        <f>Sheet1!F67</f>
        <v>0.32390152985108595</v>
      </c>
    </row>
    <row r="302" spans="1:15" ht="12.75">
      <c r="A302">
        <v>88</v>
      </c>
      <c r="B302" s="70">
        <f t="shared" si="9"/>
        <v>3564.2934471668095</v>
      </c>
      <c r="C302" s="70">
        <f>A302*Sheet1!D29</f>
        <v>1056</v>
      </c>
      <c r="E302" s="70">
        <f t="shared" si="10"/>
        <v>2508.2934471668095</v>
      </c>
      <c r="O302" s="113">
        <f>Sheet1!F67</f>
        <v>0.32390152985108595</v>
      </c>
    </row>
    <row r="303" spans="1:15" ht="12.75">
      <c r="A303">
        <v>89</v>
      </c>
      <c r="B303" s="70">
        <f t="shared" si="9"/>
        <v>3633.6240179504516</v>
      </c>
      <c r="C303" s="70">
        <f>A303*Sheet1!D29</f>
        <v>1068</v>
      </c>
      <c r="E303" s="70">
        <f t="shared" si="10"/>
        <v>2565.6240179504516</v>
      </c>
      <c r="O303" s="113">
        <f>Sheet1!F67</f>
        <v>0.32390152985108595</v>
      </c>
    </row>
    <row r="304" spans="1:15" ht="12.75">
      <c r="A304">
        <v>90</v>
      </c>
      <c r="B304" s="70">
        <f t="shared" si="9"/>
        <v>3703.602391793796</v>
      </c>
      <c r="C304" s="70">
        <f>A304*Sheet1!D29</f>
        <v>1080</v>
      </c>
      <c r="E304" s="70">
        <f t="shared" si="10"/>
        <v>2623.602391793796</v>
      </c>
      <c r="O304" s="113">
        <f>Sheet1!F67</f>
        <v>0.32390152985108595</v>
      </c>
    </row>
    <row r="305" spans="1:15" ht="12.75">
      <c r="A305">
        <v>91</v>
      </c>
      <c r="B305" s="70">
        <f t="shared" si="9"/>
        <v>3774.2285686968426</v>
      </c>
      <c r="C305" s="70">
        <f>A305*Sheet1!D29</f>
        <v>1092</v>
      </c>
      <c r="E305" s="70">
        <f t="shared" si="10"/>
        <v>2682.2285686968426</v>
      </c>
      <c r="O305" s="113">
        <f>Sheet1!F67</f>
        <v>0.32390152985108595</v>
      </c>
    </row>
    <row r="306" spans="1:15" ht="12.75">
      <c r="A306">
        <v>92</v>
      </c>
      <c r="B306" s="70">
        <f t="shared" si="9"/>
        <v>3845.5025486595914</v>
      </c>
      <c r="C306" s="70">
        <f>A306*Sheet1!D29</f>
        <v>1104</v>
      </c>
      <c r="E306" s="70">
        <f t="shared" si="10"/>
        <v>2741.5025486595914</v>
      </c>
      <c r="O306" s="113">
        <f>Sheet1!F67</f>
        <v>0.32390152985108595</v>
      </c>
    </row>
    <row r="307" spans="1:15" ht="12.75">
      <c r="A307">
        <v>93</v>
      </c>
      <c r="B307" s="70">
        <f t="shared" si="9"/>
        <v>3917.4243316820425</v>
      </c>
      <c r="C307" s="70">
        <f>A307*Sheet1!D29</f>
        <v>1116</v>
      </c>
      <c r="E307" s="70">
        <f t="shared" si="10"/>
        <v>2801.4243316820425</v>
      </c>
      <c r="O307" s="113">
        <f>Sheet1!F67</f>
        <v>0.32390152985108595</v>
      </c>
    </row>
    <row r="308" spans="1:15" ht="12.75">
      <c r="A308">
        <v>94</v>
      </c>
      <c r="B308" s="70">
        <f t="shared" si="9"/>
        <v>3989.9939177641954</v>
      </c>
      <c r="C308" s="70">
        <f>A308*Sheet1!D29</f>
        <v>1128</v>
      </c>
      <c r="E308" s="70">
        <f t="shared" si="10"/>
        <v>2861.9939177641954</v>
      </c>
      <c r="O308" s="113">
        <f>Sheet1!F67</f>
        <v>0.32390152985108595</v>
      </c>
    </row>
    <row r="309" spans="1:15" ht="12.75">
      <c r="A309">
        <v>95</v>
      </c>
      <c r="B309" s="70">
        <f t="shared" si="9"/>
        <v>4063.2113069060506</v>
      </c>
      <c r="C309" s="70">
        <f>A309*Sheet1!D29</f>
        <v>1140</v>
      </c>
      <c r="E309" s="70">
        <f t="shared" si="10"/>
        <v>2923.2113069060506</v>
      </c>
      <c r="O309" s="113">
        <f>Sheet1!F67</f>
        <v>0.32390152985108595</v>
      </c>
    </row>
    <row r="310" spans="1:15" ht="12.75">
      <c r="A310">
        <v>96</v>
      </c>
      <c r="B310" s="70">
        <f t="shared" si="9"/>
        <v>4137.0764991076085</v>
      </c>
      <c r="C310" s="70">
        <f>A310*Sheet1!D29</f>
        <v>1152</v>
      </c>
      <c r="E310" s="70">
        <f t="shared" si="10"/>
        <v>2985.076499107608</v>
      </c>
      <c r="O310" s="113">
        <f>Sheet1!F67</f>
        <v>0.32390152985108595</v>
      </c>
    </row>
    <row r="311" spans="1:15" ht="12.75">
      <c r="A311">
        <v>97</v>
      </c>
      <c r="B311" s="70">
        <f t="shared" si="9"/>
        <v>4211.589494368867</v>
      </c>
      <c r="C311" s="70">
        <f>A311*Sheet1!D29</f>
        <v>1164</v>
      </c>
      <c r="E311" s="70">
        <f t="shared" si="10"/>
        <v>3047.5894943688677</v>
      </c>
      <c r="O311" s="113">
        <f>Sheet1!F67</f>
        <v>0.32390152985108595</v>
      </c>
    </row>
    <row r="312" spans="1:15" ht="12.75">
      <c r="A312">
        <v>98</v>
      </c>
      <c r="B312" s="70">
        <f t="shared" si="9"/>
        <v>4286.75029268983</v>
      </c>
      <c r="C312" s="70">
        <f>A312*Sheet1!D29</f>
        <v>1176</v>
      </c>
      <c r="E312" s="70">
        <f t="shared" si="10"/>
        <v>3110.7502926898296</v>
      </c>
      <c r="O312" s="113">
        <f>Sheet1!F67</f>
        <v>0.32390152985108595</v>
      </c>
    </row>
    <row r="313" spans="1:15" ht="12.75">
      <c r="A313">
        <v>99</v>
      </c>
      <c r="B313" s="70">
        <f t="shared" si="9"/>
        <v>4362.558894070493</v>
      </c>
      <c r="C313" s="70">
        <f>A313*Sheet1!D29</f>
        <v>1188</v>
      </c>
      <c r="E313" s="70">
        <f t="shared" si="10"/>
        <v>3174.5588940704934</v>
      </c>
      <c r="O313" s="113">
        <f>Sheet1!F67</f>
        <v>0.32390152985108595</v>
      </c>
    </row>
    <row r="314" spans="1:15" ht="12.75">
      <c r="A314">
        <v>100</v>
      </c>
      <c r="B314" s="70">
        <f t="shared" si="9"/>
        <v>4439.01529851086</v>
      </c>
      <c r="C314" s="70">
        <f>A314*Sheet1!D29</f>
        <v>1200</v>
      </c>
      <c r="E314" s="70">
        <f t="shared" si="10"/>
        <v>3239.0152985108593</v>
      </c>
      <c r="O314" s="113">
        <f>Sheet1!F67</f>
        <v>0.32390152985108595</v>
      </c>
    </row>
    <row r="315" spans="1:15" ht="12.75">
      <c r="A315">
        <v>105</v>
      </c>
      <c r="B315" s="70">
        <f t="shared" si="9"/>
        <v>4831.014366608222</v>
      </c>
      <c r="C315" s="70">
        <f>A315*Sheet1!D29</f>
        <v>1260</v>
      </c>
      <c r="E315" s="70">
        <f t="shared" si="10"/>
        <v>3571.0143666082226</v>
      </c>
      <c r="O315" s="113">
        <f>Sheet1!F67</f>
        <v>0.32390152985108595</v>
      </c>
    </row>
    <row r="316" spans="1:15" ht="12.75">
      <c r="A316">
        <v>110</v>
      </c>
      <c r="B316" s="70">
        <f t="shared" si="9"/>
        <v>5239.20851119814</v>
      </c>
      <c r="C316" s="70">
        <f>A316*Sheet1!D29</f>
        <v>1320</v>
      </c>
      <c r="E316" s="70">
        <f t="shared" si="10"/>
        <v>3919.20851119814</v>
      </c>
      <c r="O316" s="113">
        <f>Sheet1!F67</f>
        <v>0.32390152985108595</v>
      </c>
    </row>
    <row r="317" spans="1:15" ht="12.75">
      <c r="A317">
        <v>115</v>
      </c>
      <c r="B317" s="70">
        <f t="shared" si="9"/>
        <v>5663.597732280612</v>
      </c>
      <c r="C317" s="70">
        <f>A317*Sheet1!D29</f>
        <v>1380</v>
      </c>
      <c r="E317" s="70">
        <f t="shared" si="10"/>
        <v>4283.597732280612</v>
      </c>
      <c r="O317" s="113">
        <f>Sheet1!F67</f>
        <v>0.32390152985108595</v>
      </c>
    </row>
    <row r="318" spans="1:15" ht="12.75">
      <c r="A318">
        <v>120</v>
      </c>
      <c r="B318" s="70">
        <f t="shared" si="9"/>
        <v>6104.182029855638</v>
      </c>
      <c r="C318" s="70">
        <f>A318*Sheet1!D29</f>
        <v>1440</v>
      </c>
      <c r="E318" s="70">
        <f t="shared" si="10"/>
        <v>4664.182029855638</v>
      </c>
      <c r="O318" s="113">
        <f>Sheet1!F67</f>
        <v>0.32390152985108595</v>
      </c>
    </row>
    <row r="319" spans="1:15" ht="12.75">
      <c r="A319">
        <v>125</v>
      </c>
      <c r="B319" s="70">
        <f t="shared" si="9"/>
        <v>6560.961403923218</v>
      </c>
      <c r="C319" s="70">
        <f>A319*Sheet1!D29</f>
        <v>1500</v>
      </c>
      <c r="E319" s="70">
        <f t="shared" si="10"/>
        <v>5060.961403923218</v>
      </c>
      <c r="O319" s="113">
        <f>Sheet1!F67</f>
        <v>0.32390152985108595</v>
      </c>
    </row>
    <row r="320" spans="1:15" ht="12.75">
      <c r="A320">
        <v>130</v>
      </c>
      <c r="B320" s="70">
        <f t="shared" si="9"/>
        <v>7033.935854483352</v>
      </c>
      <c r="C320" s="70">
        <f>A320*Sheet1!D29</f>
        <v>1560</v>
      </c>
      <c r="E320" s="70">
        <f t="shared" si="10"/>
        <v>5473.935854483352</v>
      </c>
      <c r="O320" s="113">
        <f>Sheet1!F67</f>
        <v>0.32390152985108595</v>
      </c>
    </row>
    <row r="321" spans="1:15" ht="12.75">
      <c r="A321">
        <v>135</v>
      </c>
      <c r="B321" s="70">
        <f t="shared" si="9"/>
        <v>7523.105381536041</v>
      </c>
      <c r="C321" s="70">
        <f>A321*Sheet1!D29</f>
        <v>1620</v>
      </c>
      <c r="E321" s="70">
        <f t="shared" si="10"/>
        <v>5903.105381536041</v>
      </c>
      <c r="O321" s="113">
        <f>Sheet1!F67</f>
        <v>0.32390152985108595</v>
      </c>
    </row>
    <row r="322" spans="1:15" ht="12.75">
      <c r="A322">
        <v>140</v>
      </c>
      <c r="B322" s="70">
        <f t="shared" si="9"/>
        <v>8028.469985081285</v>
      </c>
      <c r="C322" s="70">
        <f>A322*Sheet1!D29</f>
        <v>1680</v>
      </c>
      <c r="E322" s="70">
        <f t="shared" si="10"/>
        <v>6348.469985081285</v>
      </c>
      <c r="O322" s="113">
        <f>Sheet1!F67</f>
        <v>0.32390152985108595</v>
      </c>
    </row>
    <row r="323" spans="1:15" ht="12.75">
      <c r="A323">
        <v>145</v>
      </c>
      <c r="B323" s="70">
        <f t="shared" si="9"/>
        <v>8550.029665119082</v>
      </c>
      <c r="C323" s="70">
        <f>A323*Sheet1!D29</f>
        <v>1740</v>
      </c>
      <c r="E323" s="70">
        <f t="shared" si="10"/>
        <v>6810.029665119082</v>
      </c>
      <c r="O323" s="113">
        <f>Sheet1!F67</f>
        <v>0.32390152985108595</v>
      </c>
    </row>
    <row r="324" spans="1:15" ht="12.75">
      <c r="A324">
        <v>150</v>
      </c>
      <c r="B324" s="70">
        <f t="shared" si="9"/>
        <v>9087.784421649434</v>
      </c>
      <c r="C324" s="70">
        <f>A324*Sheet1!D29</f>
        <v>1800</v>
      </c>
      <c r="E324" s="70">
        <f t="shared" si="10"/>
        <v>7287.784421649434</v>
      </c>
      <c r="O324" s="113">
        <f>Sheet1!F67</f>
        <v>0.32390152985108595</v>
      </c>
    </row>
    <row r="325" spans="1:15" ht="12.75">
      <c r="A325">
        <v>155</v>
      </c>
      <c r="B325" s="70">
        <f aca="true" t="shared" si="11" ref="B325:B334">C325+E325</f>
        <v>9641.734254672341</v>
      </c>
      <c r="C325" s="70">
        <f>A325*Sheet1!D29</f>
        <v>1860</v>
      </c>
      <c r="E325" s="70">
        <f aca="true" t="shared" si="12" ref="E325:E334">(A325*A325)*O325</f>
        <v>7781.73425467234</v>
      </c>
      <c r="O325" s="113">
        <f>Sheet1!F67</f>
        <v>0.32390152985108595</v>
      </c>
    </row>
    <row r="326" spans="1:15" ht="12.75">
      <c r="A326">
        <v>160</v>
      </c>
      <c r="B326" s="70">
        <f t="shared" si="11"/>
        <v>10211.8791641878</v>
      </c>
      <c r="C326" s="70">
        <f>A326*Sheet1!D29</f>
        <v>1920</v>
      </c>
      <c r="E326" s="70">
        <f t="shared" si="12"/>
        <v>8291.8791641878</v>
      </c>
      <c r="O326" s="113">
        <f>Sheet1!F67</f>
        <v>0.32390152985108595</v>
      </c>
    </row>
    <row r="327" spans="1:15" ht="12.75">
      <c r="A327">
        <v>165</v>
      </c>
      <c r="B327" s="70">
        <f t="shared" si="11"/>
        <v>10798.219150195815</v>
      </c>
      <c r="C327" s="70">
        <f>A327*Sheet1!D29</f>
        <v>1980</v>
      </c>
      <c r="E327" s="70">
        <f t="shared" si="12"/>
        <v>8818.219150195815</v>
      </c>
      <c r="O327" s="113">
        <f>Sheet1!F67</f>
        <v>0.32390152985108595</v>
      </c>
    </row>
    <row r="328" spans="1:15" ht="12.75">
      <c r="A328">
        <v>170</v>
      </c>
      <c r="B328" s="70">
        <f t="shared" si="11"/>
        <v>11400.754212696384</v>
      </c>
      <c r="C328" s="70">
        <f>A328*Sheet1!D29</f>
        <v>2040</v>
      </c>
      <c r="E328" s="70">
        <f t="shared" si="12"/>
        <v>9360.754212696384</v>
      </c>
      <c r="O328" s="113">
        <f>Sheet1!F67</f>
        <v>0.32390152985108595</v>
      </c>
    </row>
    <row r="329" spans="1:15" ht="12.75">
      <c r="A329">
        <v>175</v>
      </c>
      <c r="B329" s="70">
        <f t="shared" si="11"/>
        <v>12019.484351689507</v>
      </c>
      <c r="C329" s="70">
        <f>A329*Sheet1!D29</f>
        <v>2100</v>
      </c>
      <c r="E329" s="70">
        <f t="shared" si="12"/>
        <v>9919.484351689507</v>
      </c>
      <c r="O329" s="113">
        <f>Sheet1!F67</f>
        <v>0.32390152985108595</v>
      </c>
    </row>
    <row r="330" spans="1:15" ht="12.75">
      <c r="A330">
        <v>180</v>
      </c>
      <c r="B330" s="70">
        <f t="shared" si="11"/>
        <v>12654.409567175184</v>
      </c>
      <c r="C330" s="70">
        <f>A330*Sheet1!D29</f>
        <v>2160</v>
      </c>
      <c r="E330" s="70">
        <f t="shared" si="12"/>
        <v>10494.409567175184</v>
      </c>
      <c r="O330" s="113">
        <f>Sheet1!F67</f>
        <v>0.32390152985108595</v>
      </c>
    </row>
    <row r="331" spans="1:15" ht="12.75">
      <c r="A331">
        <v>185</v>
      </c>
      <c r="B331" s="70">
        <f t="shared" si="11"/>
        <v>13305.529859153416</v>
      </c>
      <c r="C331" s="70">
        <f>A331*Sheet1!D29</f>
        <v>2220</v>
      </c>
      <c r="E331" s="70">
        <f t="shared" si="12"/>
        <v>11085.529859153416</v>
      </c>
      <c r="O331" s="113">
        <f>Sheet1!F67</f>
        <v>0.32390152985108595</v>
      </c>
    </row>
    <row r="332" spans="1:15" ht="12.75">
      <c r="A332">
        <v>190</v>
      </c>
      <c r="B332" s="70">
        <f t="shared" si="11"/>
        <v>13972.845227624202</v>
      </c>
      <c r="C332" s="70">
        <f>A332*Sheet1!D29</f>
        <v>2280</v>
      </c>
      <c r="E332" s="70">
        <f t="shared" si="12"/>
        <v>11692.845227624202</v>
      </c>
      <c r="O332" s="113">
        <f>Sheet1!F67</f>
        <v>0.32390152985108595</v>
      </c>
    </row>
    <row r="333" spans="1:15" ht="12.75">
      <c r="A333">
        <v>195</v>
      </c>
      <c r="B333" s="70">
        <f t="shared" si="11"/>
        <v>14656.355672587542</v>
      </c>
      <c r="C333" s="70">
        <f>A333*Sheet1!D29</f>
        <v>2340</v>
      </c>
      <c r="E333" s="70">
        <f t="shared" si="12"/>
        <v>12316.355672587542</v>
      </c>
      <c r="O333" s="113">
        <f>Sheet1!F67</f>
        <v>0.32390152985108595</v>
      </c>
    </row>
    <row r="334" spans="1:15" ht="12.75">
      <c r="A334">
        <v>200</v>
      </c>
      <c r="B334" s="70">
        <f t="shared" si="11"/>
        <v>15356.061194043437</v>
      </c>
      <c r="C334" s="70">
        <f>A334*Sheet1!D29</f>
        <v>2400</v>
      </c>
      <c r="E334" s="70">
        <f t="shared" si="12"/>
        <v>12956.061194043437</v>
      </c>
      <c r="O334" s="113">
        <f>Sheet1!F67</f>
        <v>0.32390152985108595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pokrzywinskia</cp:lastModifiedBy>
  <dcterms:created xsi:type="dcterms:W3CDTF">2010-09-12T17:15:02Z</dcterms:created>
  <dcterms:modified xsi:type="dcterms:W3CDTF">2010-12-27T17:07:11Z</dcterms:modified>
  <cp:category/>
  <cp:version/>
  <cp:contentType/>
  <cp:contentStatus/>
</cp:coreProperties>
</file>