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358" activeTab="1"/>
  </bookViews>
  <sheets>
    <sheet name="Fahnenfläche und Gewicht" sheetId="1" r:id="rId1"/>
    <sheet name="Momente in Regelbetrieb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31" i="1" l="1"/>
  <c r="C13" i="2" l="1"/>
  <c r="C25" i="2" s="1"/>
  <c r="C27" i="2" s="1"/>
  <c r="C9" i="2"/>
  <c r="C8" i="2"/>
  <c r="C7" i="2"/>
  <c r="C21" i="1"/>
  <c r="C6" i="2"/>
  <c r="C17" i="1"/>
  <c r="C19" i="1"/>
  <c r="C20" i="1" s="1"/>
  <c r="C15" i="2" l="1"/>
  <c r="C19" i="2"/>
  <c r="C21" i="2" s="1"/>
  <c r="C22" i="1"/>
  <c r="C5" i="2" s="1"/>
  <c r="C30" i="1"/>
  <c r="C26" i="2" l="1"/>
  <c r="C28" i="2" s="1"/>
  <c r="C20" i="2"/>
  <c r="C22" i="2" s="1"/>
  <c r="C14" i="2"/>
  <c r="C16" i="2" s="1"/>
  <c r="C26" i="1"/>
  <c r="C27" i="1" s="1"/>
</calcChain>
</file>

<file path=xl/sharedStrings.xml><?xml version="1.0" encoding="utf-8"?>
<sst xmlns="http://schemas.openxmlformats.org/spreadsheetml/2006/main" count="82" uniqueCount="46">
  <si>
    <t>Schubkraft des Rotors</t>
  </si>
  <si>
    <t>(in N)</t>
  </si>
  <si>
    <t xml:space="preserve">Offset </t>
  </si>
  <si>
    <t>(in m)</t>
  </si>
  <si>
    <t>(Abstand der Wellenachse zur Drehachse des Masts)</t>
  </si>
  <si>
    <t>Winkel der Fahne</t>
  </si>
  <si>
    <t xml:space="preserve">(in °) </t>
  </si>
  <si>
    <t>(Winkel des Fahnenarms zur Wellenachse)</t>
  </si>
  <si>
    <t>Fahnenarmlänge</t>
  </si>
  <si>
    <t>(Abstand der Fahnenfläche zur Drehachse des Masts)</t>
  </si>
  <si>
    <t>Abregelgeschwindigkeit</t>
  </si>
  <si>
    <t>(in m/s)</t>
  </si>
  <si>
    <t>Luftdichte</t>
  </si>
  <si>
    <t>Abstand des Hakens für das Seil zur Fahnenlagerung</t>
  </si>
  <si>
    <t>Drehbereich</t>
  </si>
  <si>
    <t>(in°)</t>
  </si>
  <si>
    <t>Drehmoment des Rotors auf die Drehachse</t>
  </si>
  <si>
    <t>(in Nm)</t>
  </si>
  <si>
    <t>Benötigte Kraft der Fahnenfläche</t>
  </si>
  <si>
    <t xml:space="preserve">Benötigte Fahnenfläche </t>
  </si>
  <si>
    <t>(in m²)</t>
  </si>
  <si>
    <t>Fahnenabmaße bei gleichschenkligem Dreieck</t>
  </si>
  <si>
    <t>Höhe der Fahnenfläche (muss angegeben werden)</t>
  </si>
  <si>
    <t>Breite</t>
  </si>
  <si>
    <t>Schrägen</t>
  </si>
  <si>
    <t>Gewichtsberechnungen</t>
  </si>
  <si>
    <t>Kraft auf den Haken</t>
  </si>
  <si>
    <t>Benötigtes Gewicht</t>
  </si>
  <si>
    <t>(in kg)</t>
  </si>
  <si>
    <t>Berechnungen</t>
  </si>
  <si>
    <t>Furling Berechnungen</t>
  </si>
  <si>
    <t>(in kg/m³)</t>
  </si>
  <si>
    <t>Eingabe</t>
  </si>
  <si>
    <t>(Anlage soll aus dem Wind drehen)</t>
  </si>
  <si>
    <t>Furling Berechnungen im Regelbetrieb</t>
  </si>
  <si>
    <t>Windgeschwindigkeit</t>
  </si>
  <si>
    <t>Drehmoment des Rotors</t>
  </si>
  <si>
    <t>Schub des Rotors</t>
  </si>
  <si>
    <t>Fahnenfläche</t>
  </si>
  <si>
    <t>Kraft der Fahnenfläche</t>
  </si>
  <si>
    <t>Schubbeiwert der Fahnenlfäche</t>
  </si>
  <si>
    <t>Schubbeiwert der Fahnenfläche</t>
  </si>
  <si>
    <t>(in m^2)</t>
  </si>
  <si>
    <t>Offset</t>
  </si>
  <si>
    <t>(in kg/m^3)</t>
  </si>
  <si>
    <t>Drehmoment der Fahne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</si>
</sst>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"/>
      <family val="2"/>
    </font>
    <font>
      <sz val="12"/>
      <name val="Arial"/>
      <family val="2"/>
    </font>
    <font>
      <sz val="10.5"/>
      <name val="Arial"/>
      <family val="2"/>
    </font>
    <font>
      <sz val="11"/>
      <color theme="0"/>
      <name val="Calibri"/>
      <family val="2"/>
      <scheme val="minor"/>
    </font>
    <font>
      <b/>
      <sz val="28"/>
      <name val="Arial"/>
      <family val="2"/>
    </font>
    <font>
      <b/>
      <sz val="36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0" fontId="3" fillId="4" borderId="0" xfId="3"/>
    <xf numFmtId="0" fontId="3" fillId="3" borderId="0" xfId="2"/>
    <xf numFmtId="0" fontId="3" fillId="2" borderId="0" xfId="1"/>
    <xf numFmtId="0" fontId="6" fillId="3" borderId="0" xfId="2" applyFont="1"/>
    <xf numFmtId="0" fontId="7" fillId="3" borderId="0" xfId="2" applyFont="1"/>
    <xf numFmtId="2" fontId="3" fillId="2" borderId="1" xfId="1" applyNumberFormat="1" applyBorder="1" applyAlignment="1">
      <alignment horizontal="center"/>
    </xf>
    <xf numFmtId="0" fontId="3" fillId="4" borderId="1" xfId="3" applyBorder="1"/>
    <xf numFmtId="0" fontId="7" fillId="4" borderId="2" xfId="3" applyFont="1" applyBorder="1"/>
    <xf numFmtId="0" fontId="3" fillId="4" borderId="2" xfId="3" applyBorder="1"/>
    <xf numFmtId="0" fontId="3" fillId="4" borderId="2" xfId="3" applyBorder="1" applyAlignment="1">
      <alignment horizontal="center"/>
    </xf>
    <xf numFmtId="0" fontId="3" fillId="4" borderId="4" xfId="3" applyBorder="1"/>
    <xf numFmtId="0" fontId="3" fillId="4" borderId="5" xfId="3" applyBorder="1"/>
    <xf numFmtId="0" fontId="3" fillId="3" borderId="4" xfId="2" applyBorder="1" applyAlignment="1">
      <alignment horizontal="center"/>
    </xf>
    <xf numFmtId="0" fontId="3" fillId="2" borderId="4" xfId="1" applyBorder="1"/>
    <xf numFmtId="0" fontId="3" fillId="3" borderId="1" xfId="2" applyBorder="1"/>
    <xf numFmtId="0" fontId="3" fillId="4" borderId="0" xfId="3" applyBorder="1" applyAlignment="1">
      <alignment horizontal="center"/>
    </xf>
    <xf numFmtId="0" fontId="3" fillId="6" borderId="0" xfId="5" applyBorder="1" applyAlignment="1">
      <alignment horizontal="center"/>
    </xf>
    <xf numFmtId="0" fontId="3" fillId="4" borderId="0" xfId="3" applyBorder="1"/>
    <xf numFmtId="0" fontId="3" fillId="3" borderId="0" xfId="2" applyBorder="1" applyAlignment="1">
      <alignment horizontal="center"/>
    </xf>
    <xf numFmtId="0" fontId="3" fillId="2" borderId="0" xfId="1" applyBorder="1" applyAlignment="1">
      <alignment horizontal="center"/>
    </xf>
    <xf numFmtId="0" fontId="3" fillId="3" borderId="0" xfId="2" applyBorder="1"/>
    <xf numFmtId="164" fontId="3" fillId="2" borderId="0" xfId="1" applyNumberFormat="1" applyBorder="1" applyAlignment="1">
      <alignment horizontal="center"/>
    </xf>
    <xf numFmtId="2" fontId="3" fillId="3" borderId="0" xfId="2" applyNumberFormat="1" applyBorder="1" applyAlignment="1">
      <alignment horizontal="center"/>
    </xf>
    <xf numFmtId="2" fontId="3" fillId="2" borderId="0" xfId="1" applyNumberFormat="1" applyBorder="1" applyAlignment="1">
      <alignment horizontal="center"/>
    </xf>
    <xf numFmtId="0" fontId="3" fillId="3" borderId="2" xfId="2" applyBorder="1" applyAlignment="1">
      <alignment horizontal="center"/>
    </xf>
    <xf numFmtId="0" fontId="3" fillId="4" borderId="3" xfId="3" applyBorder="1"/>
    <xf numFmtId="0" fontId="3" fillId="3" borderId="3" xfId="2" applyBorder="1" applyAlignment="1">
      <alignment horizontal="center"/>
    </xf>
    <xf numFmtId="0" fontId="3" fillId="3" borderId="5" xfId="2" applyBorder="1" applyAlignment="1">
      <alignment horizontal="center"/>
    </xf>
    <xf numFmtId="2" fontId="3" fillId="4" borderId="0" xfId="3" applyNumberFormat="1" applyAlignment="1">
      <alignment horizontal="right"/>
    </xf>
    <xf numFmtId="2" fontId="3" fillId="4" borderId="0" xfId="3" applyNumberFormat="1"/>
    <xf numFmtId="2" fontId="3" fillId="5" borderId="0" xfId="4" applyNumberFormat="1" applyAlignment="1">
      <alignment horizontal="right"/>
    </xf>
    <xf numFmtId="2" fontId="3" fillId="5" borderId="0" xfId="4" applyNumberFormat="1"/>
    <xf numFmtId="2" fontId="3" fillId="2" borderId="0" xfId="1" applyNumberFormat="1"/>
    <xf numFmtId="2" fontId="3" fillId="3" borderId="0" xfId="2" applyNumberFormat="1" applyAlignment="1">
      <alignment horizontal="right"/>
    </xf>
    <xf numFmtId="2" fontId="3" fillId="3" borderId="0" xfId="2" applyNumberFormat="1"/>
    <xf numFmtId="0" fontId="3" fillId="2" borderId="2" xfId="1" applyBorder="1"/>
    <xf numFmtId="0" fontId="3" fillId="2" borderId="3" xfId="1" applyBorder="1"/>
    <xf numFmtId="0" fontId="3" fillId="2" borderId="0" xfId="1" applyBorder="1"/>
    <xf numFmtId="2" fontId="3" fillId="5" borderId="0" xfId="4" applyNumberFormat="1" applyBorder="1" applyAlignment="1">
      <alignment horizontal="right"/>
    </xf>
    <xf numFmtId="2" fontId="3" fillId="3" borderId="0" xfId="2" applyNumberFormat="1" applyBorder="1" applyAlignment="1">
      <alignment horizontal="right"/>
    </xf>
  </cellXfs>
  <cellStyles count="6">
    <cellStyle name="60 % - Akzent6" xfId="5" builtinId="52"/>
    <cellStyle name="Akzent1" xfId="1" builtinId="29"/>
    <cellStyle name="Akzent2" xfId="2" builtinId="33"/>
    <cellStyle name="Akzent3" xfId="3" builtinId="37"/>
    <cellStyle name="Akzent6" xfId="4" builtinId="49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4" workbookViewId="0">
      <selection activeCell="L19" sqref="L19"/>
    </sheetView>
  </sheetViews>
  <sheetFormatPr baseColWidth="10" defaultColWidth="11.5703125" defaultRowHeight="15" x14ac:dyDescent="0.2"/>
  <cols>
    <col min="1" max="1" width="47.5703125" style="1" customWidth="1"/>
    <col min="3" max="3" width="11.5703125" style="2"/>
    <col min="6" max="6" width="12.28515625" customWidth="1"/>
    <col min="7" max="7" width="12" customWidth="1"/>
  </cols>
  <sheetData>
    <row r="1" spans="1:7" ht="45" x14ac:dyDescent="0.6">
      <c r="A1" s="6" t="s">
        <v>30</v>
      </c>
    </row>
    <row r="3" spans="1:7" ht="13.5" thickBot="1" x14ac:dyDescent="0.25">
      <c r="A3"/>
      <c r="C3"/>
    </row>
    <row r="4" spans="1:7" ht="21" x14ac:dyDescent="0.35">
      <c r="A4" s="14" t="s">
        <v>32</v>
      </c>
      <c r="B4" s="15"/>
      <c r="C4" s="16"/>
      <c r="D4" s="15"/>
      <c r="E4" s="15"/>
      <c r="F4" s="15"/>
      <c r="G4" s="32"/>
    </row>
    <row r="5" spans="1:7" x14ac:dyDescent="0.25">
      <c r="A5" s="7"/>
      <c r="B5" s="7"/>
      <c r="C5" s="22"/>
      <c r="D5" s="7"/>
      <c r="E5" s="7"/>
      <c r="F5" s="7"/>
      <c r="G5" s="17"/>
    </row>
    <row r="6" spans="1:7" x14ac:dyDescent="0.25">
      <c r="A6" s="7" t="s">
        <v>0</v>
      </c>
      <c r="B6" s="7" t="s">
        <v>1</v>
      </c>
      <c r="C6" s="23">
        <v>155</v>
      </c>
      <c r="D6" s="7"/>
      <c r="E6" s="7"/>
      <c r="F6" s="7"/>
      <c r="G6" s="17"/>
    </row>
    <row r="7" spans="1:7" x14ac:dyDescent="0.25">
      <c r="A7" s="7" t="s">
        <v>2</v>
      </c>
      <c r="B7" s="7" t="s">
        <v>3</v>
      </c>
      <c r="C7" s="23">
        <v>0.1</v>
      </c>
      <c r="D7" s="7" t="s">
        <v>4</v>
      </c>
      <c r="E7" s="7"/>
      <c r="F7" s="7"/>
      <c r="G7" s="17"/>
    </row>
    <row r="8" spans="1:7" x14ac:dyDescent="0.25">
      <c r="A8" s="7" t="s">
        <v>5</v>
      </c>
      <c r="B8" s="7" t="s">
        <v>6</v>
      </c>
      <c r="C8" s="23">
        <v>10</v>
      </c>
      <c r="D8" s="7" t="s">
        <v>7</v>
      </c>
      <c r="E8" s="7"/>
      <c r="F8" s="7"/>
      <c r="G8" s="17"/>
    </row>
    <row r="9" spans="1:7" x14ac:dyDescent="0.25">
      <c r="A9" s="7" t="s">
        <v>8</v>
      </c>
      <c r="B9" s="7" t="s">
        <v>3</v>
      </c>
      <c r="C9" s="23">
        <v>1.8</v>
      </c>
      <c r="D9" s="7" t="s">
        <v>9</v>
      </c>
      <c r="E9" s="7"/>
      <c r="F9" s="7"/>
      <c r="G9" s="17"/>
    </row>
    <row r="10" spans="1:7" x14ac:dyDescent="0.25">
      <c r="A10" s="7" t="s">
        <v>10</v>
      </c>
      <c r="B10" s="7" t="s">
        <v>11</v>
      </c>
      <c r="C10" s="23">
        <v>10</v>
      </c>
      <c r="D10" s="7" t="s">
        <v>33</v>
      </c>
      <c r="E10" s="7"/>
      <c r="F10" s="7"/>
      <c r="G10" s="17"/>
    </row>
    <row r="11" spans="1:7" x14ac:dyDescent="0.25">
      <c r="A11" s="7" t="s">
        <v>12</v>
      </c>
      <c r="B11" s="7" t="s">
        <v>31</v>
      </c>
      <c r="C11" s="23">
        <v>1.2</v>
      </c>
      <c r="D11" s="7"/>
      <c r="E11" s="7"/>
      <c r="F11" s="7"/>
      <c r="G11" s="17"/>
    </row>
    <row r="12" spans="1:7" x14ac:dyDescent="0.25">
      <c r="A12" s="7" t="s">
        <v>13</v>
      </c>
      <c r="B12" s="7" t="s">
        <v>3</v>
      </c>
      <c r="C12" s="23">
        <v>0.25</v>
      </c>
      <c r="D12" s="7"/>
      <c r="E12" s="7"/>
      <c r="F12" s="7"/>
      <c r="G12" s="17"/>
    </row>
    <row r="13" spans="1:7" x14ac:dyDescent="0.25">
      <c r="A13" s="7"/>
      <c r="B13" s="7"/>
      <c r="C13" s="24"/>
      <c r="D13" s="7"/>
      <c r="E13" s="7"/>
      <c r="F13" s="7"/>
      <c r="G13" s="17"/>
    </row>
    <row r="14" spans="1:7" ht="15.75" thickBot="1" x14ac:dyDescent="0.3">
      <c r="A14" s="13"/>
      <c r="B14" s="13"/>
      <c r="C14" s="13"/>
      <c r="D14" s="7"/>
      <c r="E14" s="7"/>
      <c r="F14" s="7"/>
      <c r="G14" s="17"/>
    </row>
    <row r="15" spans="1:7" ht="21" x14ac:dyDescent="0.35">
      <c r="A15" s="11" t="s">
        <v>29</v>
      </c>
      <c r="B15" s="8"/>
      <c r="C15" s="25"/>
      <c r="D15" s="31"/>
      <c r="E15" s="31"/>
      <c r="F15" s="31"/>
      <c r="G15" s="33"/>
    </row>
    <row r="16" spans="1:7" x14ac:dyDescent="0.25">
      <c r="A16" s="8"/>
      <c r="B16" s="8"/>
      <c r="C16" s="25"/>
      <c r="D16" s="25"/>
      <c r="E16" s="25"/>
      <c r="F16" s="25"/>
      <c r="G16" s="19"/>
    </row>
    <row r="17" spans="1:7" x14ac:dyDescent="0.25">
      <c r="A17" s="8" t="s">
        <v>14</v>
      </c>
      <c r="B17" s="8" t="s">
        <v>15</v>
      </c>
      <c r="C17" s="26">
        <f>C8+85</f>
        <v>95</v>
      </c>
      <c r="D17" s="25"/>
      <c r="E17" s="25"/>
      <c r="F17" s="25"/>
      <c r="G17" s="19"/>
    </row>
    <row r="18" spans="1:7" x14ac:dyDescent="0.25">
      <c r="A18" s="8"/>
      <c r="B18" s="8"/>
      <c r="C18" s="27"/>
      <c r="D18" s="25"/>
      <c r="E18" s="25"/>
      <c r="F18" s="25"/>
      <c r="G18" s="19"/>
    </row>
    <row r="19" spans="1:7" x14ac:dyDescent="0.25">
      <c r="A19" s="8" t="s">
        <v>16</v>
      </c>
      <c r="B19" s="8" t="s">
        <v>17</v>
      </c>
      <c r="C19" s="26">
        <f>C6*C7</f>
        <v>15.5</v>
      </c>
      <c r="D19" s="25"/>
      <c r="E19" s="25"/>
      <c r="F19" s="25"/>
      <c r="G19" s="19"/>
    </row>
    <row r="20" spans="1:7" x14ac:dyDescent="0.25">
      <c r="A20" s="8" t="s">
        <v>18</v>
      </c>
      <c r="B20" s="8" t="s">
        <v>1</v>
      </c>
      <c r="C20" s="28">
        <f>C19/C9</f>
        <v>8.6111111111111107</v>
      </c>
      <c r="D20" s="25"/>
      <c r="E20" s="25"/>
      <c r="F20" s="25"/>
      <c r="G20" s="19"/>
    </row>
    <row r="21" spans="1:7" x14ac:dyDescent="0.25">
      <c r="A21" s="8" t="s">
        <v>41</v>
      </c>
      <c r="B21" s="8"/>
      <c r="C21" s="28">
        <f>SIN(C8*PI()/180)*PI()</f>
        <v>0.54553183926768356</v>
      </c>
      <c r="D21" s="25"/>
      <c r="E21" s="25"/>
      <c r="F21" s="25"/>
      <c r="G21" s="19"/>
    </row>
    <row r="22" spans="1:7" x14ac:dyDescent="0.25">
      <c r="A22" s="8" t="s">
        <v>19</v>
      </c>
      <c r="B22" s="8" t="s">
        <v>20</v>
      </c>
      <c r="C22" s="28">
        <f>C20/(C21*C10*C10*C11*0.5)</f>
        <v>0.26308000411337368</v>
      </c>
      <c r="D22" s="25"/>
      <c r="E22" s="25"/>
      <c r="F22" s="25"/>
      <c r="G22" s="19"/>
    </row>
    <row r="23" spans="1:7" x14ac:dyDescent="0.25">
      <c r="A23" s="25"/>
      <c r="B23" s="25"/>
      <c r="C23" s="25"/>
      <c r="D23" s="25"/>
      <c r="E23" s="25"/>
      <c r="F23" s="25"/>
      <c r="G23" s="19"/>
    </row>
    <row r="24" spans="1:7" ht="18.75" x14ac:dyDescent="0.3">
      <c r="A24" s="10" t="s">
        <v>21</v>
      </c>
      <c r="B24" s="8"/>
      <c r="C24" s="29"/>
      <c r="D24" s="25"/>
      <c r="E24" s="25"/>
      <c r="F24" s="25"/>
      <c r="G24" s="19"/>
    </row>
    <row r="25" spans="1:7" x14ac:dyDescent="0.25">
      <c r="A25" s="8" t="s">
        <v>22</v>
      </c>
      <c r="B25" s="8" t="s">
        <v>3</v>
      </c>
      <c r="C25" s="30">
        <v>0.8</v>
      </c>
      <c r="D25" s="25"/>
      <c r="E25" s="25"/>
      <c r="F25" s="25"/>
      <c r="G25" s="19"/>
    </row>
    <row r="26" spans="1:7" x14ac:dyDescent="0.25">
      <c r="A26" s="8" t="s">
        <v>23</v>
      </c>
      <c r="B26" s="8" t="s">
        <v>3</v>
      </c>
      <c r="C26" s="30">
        <f>C22*2/C25</f>
        <v>0.65770001028343417</v>
      </c>
      <c r="D26" s="25"/>
      <c r="E26" s="25"/>
      <c r="F26" s="25"/>
      <c r="G26" s="19"/>
    </row>
    <row r="27" spans="1:7" x14ac:dyDescent="0.25">
      <c r="A27" s="8" t="s">
        <v>24</v>
      </c>
      <c r="B27" s="8" t="s">
        <v>3</v>
      </c>
      <c r="C27" s="30">
        <f>SQRT(C26^2*0.25+C25^2)</f>
        <v>0.86495221017216173</v>
      </c>
      <c r="D27" s="25"/>
      <c r="E27" s="25"/>
      <c r="F27" s="25"/>
      <c r="G27" s="19"/>
    </row>
    <row r="28" spans="1:7" x14ac:dyDescent="0.25">
      <c r="A28" s="8"/>
      <c r="B28" s="8"/>
      <c r="C28" s="29"/>
      <c r="D28" s="25"/>
      <c r="E28" s="25"/>
      <c r="F28" s="25"/>
      <c r="G28" s="19"/>
    </row>
    <row r="29" spans="1:7" ht="18.75" x14ac:dyDescent="0.3">
      <c r="A29" s="10" t="s">
        <v>25</v>
      </c>
      <c r="B29" s="8"/>
      <c r="C29" s="29"/>
      <c r="D29" s="25"/>
      <c r="E29" s="25"/>
      <c r="F29" s="25"/>
      <c r="G29" s="19"/>
    </row>
    <row r="30" spans="1:7" x14ac:dyDescent="0.25">
      <c r="A30" s="8" t="s">
        <v>26</v>
      </c>
      <c r="B30" s="8" t="s">
        <v>1</v>
      </c>
      <c r="C30" s="30">
        <f>(C20*C9)/C12</f>
        <v>62</v>
      </c>
      <c r="D30" s="25"/>
      <c r="E30" s="25"/>
      <c r="F30" s="25"/>
      <c r="G30" s="19"/>
    </row>
    <row r="31" spans="1:7" ht="15.75" thickBot="1" x14ac:dyDescent="0.3">
      <c r="A31" s="21" t="s">
        <v>27</v>
      </c>
      <c r="B31" s="21" t="s">
        <v>28</v>
      </c>
      <c r="C31" s="12">
        <f>C30*9.81^-1</f>
        <v>6.3200815494393474</v>
      </c>
      <c r="D31" s="25"/>
      <c r="E31" s="25"/>
      <c r="F31" s="25"/>
      <c r="G31" s="34"/>
    </row>
    <row r="32" spans="1:7" ht="13.5" x14ac:dyDescent="0.2">
      <c r="A32" s="3"/>
      <c r="C32" s="4"/>
    </row>
    <row r="33" spans="1:3" ht="13.5" x14ac:dyDescent="0.2">
      <c r="A33" s="3"/>
      <c r="C33" s="4"/>
    </row>
    <row r="34" spans="1:3" ht="13.5" x14ac:dyDescent="0.2">
      <c r="A34" s="3"/>
      <c r="C34" s="4"/>
    </row>
    <row r="35" spans="1:3" ht="13.5" x14ac:dyDescent="0.2">
      <c r="A35" s="3"/>
      <c r="C35" s="4"/>
    </row>
    <row r="36" spans="1:3" ht="13.5" x14ac:dyDescent="0.2">
      <c r="A36" s="3"/>
      <c r="C36" s="4"/>
    </row>
    <row r="37" spans="1:3" x14ac:dyDescent="0.2">
      <c r="C37" s="4"/>
    </row>
    <row r="38" spans="1:3" x14ac:dyDescent="0.2">
      <c r="C38" s="4"/>
    </row>
    <row r="39" spans="1:3" x14ac:dyDescent="0.2">
      <c r="C39" s="4"/>
    </row>
    <row r="40" spans="1:3" x14ac:dyDescent="0.2">
      <c r="C40" s="4"/>
    </row>
    <row r="41" spans="1:3" x14ac:dyDescent="0.2">
      <c r="C41" s="4"/>
    </row>
    <row r="42" spans="1:3" x14ac:dyDescent="0.2">
      <c r="C42" s="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G35" sqref="G35"/>
    </sheetView>
  </sheetViews>
  <sheetFormatPr baseColWidth="10" defaultColWidth="11.5703125" defaultRowHeight="12.75" x14ac:dyDescent="0.2"/>
  <cols>
    <col min="1" max="1" width="27.7109375" customWidth="1"/>
  </cols>
  <sheetData>
    <row r="1" spans="1:4" ht="35.25" x14ac:dyDescent="0.5">
      <c r="A1" s="5" t="s">
        <v>34</v>
      </c>
    </row>
    <row r="3" spans="1:4" ht="13.5" thickBot="1" x14ac:dyDescent="0.25"/>
    <row r="4" spans="1:4" ht="15" x14ac:dyDescent="0.25">
      <c r="A4" s="42"/>
      <c r="B4" s="42"/>
      <c r="C4" s="42"/>
      <c r="D4" s="43"/>
    </row>
    <row r="5" spans="1:4" ht="15" x14ac:dyDescent="0.25">
      <c r="A5" s="44" t="s">
        <v>38</v>
      </c>
      <c r="B5" s="44" t="s">
        <v>42</v>
      </c>
      <c r="C5" s="45">
        <f>'Fahnenfläche und Gewicht'!C22</f>
        <v>0.26308000411337368</v>
      </c>
      <c r="D5" s="20"/>
    </row>
    <row r="6" spans="1:4" ht="15" x14ac:dyDescent="0.25">
      <c r="A6" s="9" t="s">
        <v>40</v>
      </c>
      <c r="B6" s="9"/>
      <c r="C6" s="38">
        <f>SIN('Fahnenfläche und Gewicht'!C8*PI()/180)*PI()</f>
        <v>0.54553183926768356</v>
      </c>
      <c r="D6" s="20"/>
    </row>
    <row r="7" spans="1:4" ht="15" x14ac:dyDescent="0.25">
      <c r="A7" s="9" t="s">
        <v>12</v>
      </c>
      <c r="B7" s="9" t="s">
        <v>44</v>
      </c>
      <c r="C7" s="38">
        <f>'Fahnenfläche und Gewicht'!C11</f>
        <v>1.2</v>
      </c>
      <c r="D7" s="20"/>
    </row>
    <row r="8" spans="1:4" ht="15" x14ac:dyDescent="0.25">
      <c r="A8" s="9" t="s">
        <v>43</v>
      </c>
      <c r="B8" s="9" t="s">
        <v>3</v>
      </c>
      <c r="C8" s="37">
        <f>'Fahnenfläche und Gewicht'!C7</f>
        <v>0.1</v>
      </c>
      <c r="D8" s="20"/>
    </row>
    <row r="9" spans="1:4" ht="15" x14ac:dyDescent="0.25">
      <c r="A9" s="9" t="s">
        <v>8</v>
      </c>
      <c r="B9" s="9" t="s">
        <v>3</v>
      </c>
      <c r="C9" s="37">
        <f>'Fahnenfläche und Gewicht'!C9</f>
        <v>1.8</v>
      </c>
      <c r="D9" s="20"/>
    </row>
    <row r="10" spans="1:4" ht="15.75" thickBot="1" x14ac:dyDescent="0.3">
      <c r="A10" s="9"/>
      <c r="B10" s="9"/>
      <c r="C10" s="39"/>
      <c r="D10" s="20"/>
    </row>
    <row r="11" spans="1:4" ht="15" x14ac:dyDescent="0.25">
      <c r="A11" s="15"/>
      <c r="B11" s="15"/>
      <c r="C11" s="15"/>
      <c r="D11" s="32"/>
    </row>
    <row r="12" spans="1:4" ht="15" x14ac:dyDescent="0.25">
      <c r="A12" s="7" t="s">
        <v>35</v>
      </c>
      <c r="B12" s="7" t="s">
        <v>11</v>
      </c>
      <c r="C12" s="40">
        <v>3</v>
      </c>
      <c r="D12" s="17"/>
    </row>
    <row r="13" spans="1:4" ht="15" x14ac:dyDescent="0.25">
      <c r="A13" s="7" t="s">
        <v>37</v>
      </c>
      <c r="B13" s="7" t="s">
        <v>1</v>
      </c>
      <c r="C13" s="40">
        <f>'Fahnenfläche und Gewicht'!C6*'Momente in Regelbetrieb'!C12*'Momente in Regelbetrieb'!C12/('Fahnenfläche und Gewicht'!C10^2)</f>
        <v>13.95</v>
      </c>
      <c r="D13" s="17"/>
    </row>
    <row r="14" spans="1:4" ht="15" x14ac:dyDescent="0.25">
      <c r="A14" s="7" t="s">
        <v>39</v>
      </c>
      <c r="B14" s="7" t="s">
        <v>1</v>
      </c>
      <c r="C14" s="41">
        <f>C5*C6*C12*C12*C7*0.5</f>
        <v>0.77499999999999991</v>
      </c>
      <c r="D14" s="17"/>
    </row>
    <row r="15" spans="1:4" ht="15" x14ac:dyDescent="0.25">
      <c r="A15" s="7" t="s">
        <v>36</v>
      </c>
      <c r="B15" s="7" t="s">
        <v>17</v>
      </c>
      <c r="C15" s="40">
        <f>C13*C8</f>
        <v>1.395</v>
      </c>
      <c r="D15" s="17"/>
    </row>
    <row r="16" spans="1:4" ht="15" x14ac:dyDescent="0.25">
      <c r="A16" s="7" t="s">
        <v>45</v>
      </c>
      <c r="B16" s="7" t="s">
        <v>17</v>
      </c>
      <c r="C16" s="40">
        <f>C14*C9</f>
        <v>1.3949999999999998</v>
      </c>
      <c r="D16" s="17"/>
    </row>
    <row r="17" spans="1:4" ht="15" x14ac:dyDescent="0.25">
      <c r="A17" s="7"/>
      <c r="B17" s="7"/>
      <c r="C17" s="35"/>
      <c r="D17" s="17"/>
    </row>
    <row r="18" spans="1:4" ht="15" x14ac:dyDescent="0.25">
      <c r="A18" s="7" t="s">
        <v>35</v>
      </c>
      <c r="B18" s="7" t="s">
        <v>11</v>
      </c>
      <c r="C18" s="40">
        <v>5</v>
      </c>
      <c r="D18" s="17"/>
    </row>
    <row r="19" spans="1:4" ht="15" x14ac:dyDescent="0.25">
      <c r="A19" s="7" t="s">
        <v>37</v>
      </c>
      <c r="B19" s="7" t="s">
        <v>1</v>
      </c>
      <c r="C19" s="40">
        <f>C13*C18*C18/(C12*C12)</f>
        <v>38.75</v>
      </c>
      <c r="D19" s="17"/>
    </row>
    <row r="20" spans="1:4" ht="15" x14ac:dyDescent="0.25">
      <c r="A20" s="7" t="s">
        <v>39</v>
      </c>
      <c r="B20" s="7" t="s">
        <v>1</v>
      </c>
      <c r="C20" s="41">
        <f>C5*C6*C18*C18*C7*0.5</f>
        <v>2.1527777777777772</v>
      </c>
      <c r="D20" s="17"/>
    </row>
    <row r="21" spans="1:4" ht="15" x14ac:dyDescent="0.25">
      <c r="A21" s="7" t="s">
        <v>36</v>
      </c>
      <c r="B21" s="7" t="s">
        <v>17</v>
      </c>
      <c r="C21" s="40">
        <f>C19*C8</f>
        <v>3.875</v>
      </c>
      <c r="D21" s="17"/>
    </row>
    <row r="22" spans="1:4" ht="15" x14ac:dyDescent="0.25">
      <c r="A22" s="7" t="s">
        <v>45</v>
      </c>
      <c r="B22" s="7" t="s">
        <v>17</v>
      </c>
      <c r="C22" s="40">
        <f>C20*C9</f>
        <v>3.8749999999999991</v>
      </c>
      <c r="D22" s="17"/>
    </row>
    <row r="23" spans="1:4" ht="15" x14ac:dyDescent="0.25">
      <c r="A23" s="7"/>
      <c r="B23" s="7"/>
      <c r="C23" s="36"/>
      <c r="D23" s="17"/>
    </row>
    <row r="24" spans="1:4" ht="15" x14ac:dyDescent="0.25">
      <c r="A24" s="7" t="s">
        <v>35</v>
      </c>
      <c r="B24" s="7" t="s">
        <v>11</v>
      </c>
      <c r="C24" s="40">
        <v>7</v>
      </c>
      <c r="D24" s="17"/>
    </row>
    <row r="25" spans="1:4" ht="15" x14ac:dyDescent="0.25">
      <c r="A25" s="7" t="s">
        <v>37</v>
      </c>
      <c r="B25" s="7" t="s">
        <v>1</v>
      </c>
      <c r="C25" s="40">
        <f>C13*C24*C24/(C12*C12)</f>
        <v>75.949999999999989</v>
      </c>
      <c r="D25" s="17"/>
    </row>
    <row r="26" spans="1:4" ht="15" x14ac:dyDescent="0.25">
      <c r="A26" s="7" t="s">
        <v>39</v>
      </c>
      <c r="B26" s="7" t="s">
        <v>1</v>
      </c>
      <c r="C26" s="41">
        <f>C5*C6*C24*C24*C7*0.5</f>
        <v>4.2194444444444423</v>
      </c>
      <c r="D26" s="17"/>
    </row>
    <row r="27" spans="1:4" ht="15" x14ac:dyDescent="0.25">
      <c r="A27" s="7" t="s">
        <v>36</v>
      </c>
      <c r="B27" s="7" t="s">
        <v>17</v>
      </c>
      <c r="C27" s="40">
        <f>C25*C8</f>
        <v>7.5949999999999989</v>
      </c>
      <c r="D27" s="17"/>
    </row>
    <row r="28" spans="1:4" ht="15" x14ac:dyDescent="0.25">
      <c r="A28" s="24" t="s">
        <v>45</v>
      </c>
      <c r="B28" s="24" t="s">
        <v>17</v>
      </c>
      <c r="C28" s="46">
        <f>C26*C9</f>
        <v>7.5949999999999962</v>
      </c>
      <c r="D28" s="17"/>
    </row>
    <row r="29" spans="1:4" ht="15.75" thickBot="1" x14ac:dyDescent="0.3">
      <c r="A29" s="13"/>
      <c r="B29" s="13"/>
      <c r="C29" s="13"/>
      <c r="D29" s="18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Fahnenfläche und Gewicht</vt:lpstr>
      <vt:lpstr>Momente in Regelbetrieb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Dani</cp:lastModifiedBy>
  <dcterms:created xsi:type="dcterms:W3CDTF">2012-10-06T15:45:09Z</dcterms:created>
  <dcterms:modified xsi:type="dcterms:W3CDTF">2012-10-08T18:09:27Z</dcterms:modified>
</cp:coreProperties>
</file>