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5" yWindow="45" windowWidth="12990" windowHeight="5535"/>
  </bookViews>
  <sheets>
    <sheet name="Ø-Bestimmung" sheetId="4" r:id="rId1"/>
  </sheets>
  <calcPr calcId="145621"/>
</workbook>
</file>

<file path=xl/calcChain.xml><?xml version="1.0" encoding="utf-8"?>
<calcChain xmlns="http://schemas.openxmlformats.org/spreadsheetml/2006/main">
  <c r="D22" i="4" l="1"/>
  <c r="D23" i="4"/>
  <c r="D27" i="4" s="1"/>
  <c r="D28" i="4" s="1"/>
  <c r="D11" i="4"/>
  <c r="D10" i="4"/>
  <c r="H39" i="4" l="1"/>
  <c r="H46" i="4"/>
  <c r="H36" i="4"/>
  <c r="H40" i="4"/>
  <c r="H37" i="4"/>
  <c r="D13" i="4"/>
  <c r="H35" i="4"/>
  <c r="H43" i="4"/>
  <c r="H42" i="4"/>
  <c r="H45" i="4"/>
  <c r="H38" i="4"/>
  <c r="H44" i="4"/>
  <c r="E7" i="4"/>
  <c r="H41" i="4"/>
  <c r="F47" i="4" l="1"/>
  <c r="F39" i="4"/>
  <c r="F45" i="4"/>
  <c r="F37" i="4"/>
  <c r="F52" i="4"/>
  <c r="F36" i="4"/>
  <c r="F51" i="4"/>
  <c r="F43" i="4"/>
  <c r="F34" i="4"/>
  <c r="F49" i="4"/>
  <c r="F48" i="4"/>
  <c r="F46" i="4"/>
  <c r="F38" i="4"/>
  <c r="F53" i="4"/>
  <c r="F44" i="4"/>
  <c r="F35" i="4"/>
  <c r="F50" i="4"/>
  <c r="F42" i="4"/>
  <c r="F41" i="4"/>
  <c r="F40" i="4"/>
  <c r="C42" i="4"/>
  <c r="C38" i="4"/>
  <c r="C51" i="4"/>
  <c r="C52" i="4"/>
  <c r="C46" i="4"/>
  <c r="C44" i="4"/>
  <c r="C39" i="4"/>
  <c r="C34" i="4"/>
  <c r="C35" i="4"/>
  <c r="C45" i="4"/>
  <c r="C53" i="4"/>
  <c r="C49" i="4"/>
  <c r="C37" i="4"/>
  <c r="C36" i="4"/>
  <c r="C43" i="4"/>
  <c r="C48" i="4"/>
  <c r="C50" i="4"/>
  <c r="C47" i="4"/>
  <c r="C40" i="4"/>
  <c r="C41" i="4"/>
  <c r="D45" i="4" l="1"/>
  <c r="E45" i="4"/>
  <c r="E51" i="4"/>
  <c r="D51" i="4"/>
  <c r="E50" i="4"/>
  <c r="D50" i="4"/>
  <c r="D35" i="4"/>
  <c r="D38" i="4"/>
  <c r="D48" i="4"/>
  <c r="D34" i="4"/>
  <c r="D42" i="4"/>
  <c r="D43" i="4"/>
  <c r="E39" i="4"/>
  <c r="D39" i="4"/>
  <c r="D47" i="4"/>
  <c r="E36" i="4"/>
  <c r="D36" i="4"/>
  <c r="D44" i="4"/>
  <c r="D37" i="4"/>
  <c r="D46" i="4"/>
  <c r="D41" i="4"/>
  <c r="D49" i="4"/>
  <c r="E49" i="4"/>
  <c r="G47" i="4"/>
  <c r="G50" i="4"/>
  <c r="G51" i="4"/>
  <c r="G53" i="4"/>
  <c r="G46" i="4"/>
  <c r="G52" i="4"/>
  <c r="G42" i="4"/>
  <c r="G35" i="4"/>
  <c r="G45" i="4"/>
  <c r="G49" i="4"/>
  <c r="G36" i="4"/>
  <c r="G48" i="4"/>
  <c r="G39" i="4"/>
  <c r="G38" i="4"/>
  <c r="G41" i="4"/>
  <c r="G43" i="4"/>
  <c r="G40" i="4"/>
  <c r="G37" i="4"/>
  <c r="G44" i="4"/>
  <c r="G34" i="4"/>
  <c r="D40" i="4"/>
  <c r="D53" i="4"/>
  <c r="E53" i="4"/>
  <c r="D52" i="4"/>
  <c r="E52" i="4"/>
  <c r="E44" i="4" l="1"/>
  <c r="E43" i="4"/>
  <c r="E38" i="4"/>
  <c r="E40" i="4"/>
  <c r="E41" i="4"/>
  <c r="E42" i="4"/>
  <c r="E35" i="4"/>
  <c r="E46" i="4"/>
  <c r="E47" i="4"/>
  <c r="E34" i="4"/>
  <c r="E37" i="4"/>
  <c r="E48" i="4"/>
</calcChain>
</file>

<file path=xl/comments1.xml><?xml version="1.0" encoding="utf-8"?>
<comments xmlns="http://schemas.openxmlformats.org/spreadsheetml/2006/main">
  <authors>
    <author>Georgi</author>
  </authors>
  <commentList>
    <comment ref="D13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Sparkassenformel, nachschüssige Rate, ohne Anfangskapital</t>
        </r>
      </text>
    </comment>
    <comment ref="D25" authorId="0">
      <text>
        <r>
          <rPr>
            <b/>
            <sz val="10"/>
            <color indexed="81"/>
            <rFont val="Tahoma"/>
            <family val="2"/>
          </rPr>
          <t>Georgi:</t>
        </r>
        <r>
          <rPr>
            <sz val="10"/>
            <color indexed="81"/>
            <rFont val="Tahoma"/>
            <family val="2"/>
          </rPr>
          <t xml:space="preserve">
in Nabenhöhe</t>
        </r>
      </text>
    </comment>
  </commentList>
</comments>
</file>

<file path=xl/sharedStrings.xml><?xml version="1.0" encoding="utf-8"?>
<sst xmlns="http://schemas.openxmlformats.org/spreadsheetml/2006/main" count="77" uniqueCount="69">
  <si>
    <t>r</t>
  </si>
  <si>
    <t>m/s</t>
  </si>
  <si>
    <t>a</t>
  </si>
  <si>
    <t xml:space="preserve">Eingabefelder sind </t>
  </si>
  <si>
    <t>gelb</t>
  </si>
  <si>
    <t>Rotor-Ø</t>
  </si>
  <si>
    <t>Schnelllaufzahl</t>
  </si>
  <si>
    <t>kg/m³</t>
  </si>
  <si>
    <t>kWh</t>
  </si>
  <si>
    <t>EUR</t>
  </si>
  <si>
    <t>Preis/kWh</t>
  </si>
  <si>
    <t>Vm</t>
  </si>
  <si>
    <t>Dichte</t>
  </si>
  <si>
    <t>m</t>
  </si>
  <si>
    <t>aerodyn.</t>
  </si>
  <si>
    <t>W</t>
  </si>
  <si>
    <t>Paer</t>
  </si>
  <si>
    <t>P</t>
  </si>
  <si>
    <t>Vw</t>
  </si>
  <si>
    <t>Drehfrequenz</t>
  </si>
  <si>
    <t>Drehzahl</t>
  </si>
  <si>
    <t>n</t>
  </si>
  <si>
    <t>fn</t>
  </si>
  <si>
    <r>
      <t>s</t>
    </r>
    <r>
      <rPr>
        <vertAlign val="superscript"/>
        <sz val="10"/>
        <rFont val="Arial"/>
        <family val="2"/>
      </rPr>
      <t>-1</t>
    </r>
  </si>
  <si>
    <r>
      <t>min</t>
    </r>
    <r>
      <rPr>
        <vertAlign val="superscript"/>
        <sz val="10"/>
        <rFont val="Arial"/>
        <family val="2"/>
      </rPr>
      <t>-1</t>
    </r>
  </si>
  <si>
    <t>m²</t>
  </si>
  <si>
    <t>Nm</t>
  </si>
  <si>
    <t xml:space="preserve">Leistung
</t>
  </si>
  <si>
    <t>Wirkfläche</t>
  </si>
  <si>
    <t>Jahres-Mittelwind</t>
  </si>
  <si>
    <t>Weibull-Erhöhungsfaktor</t>
  </si>
  <si>
    <t>%</t>
  </si>
  <si>
    <t>Dreh
moment</t>
  </si>
  <si>
    <t>Bild 1</t>
  </si>
  <si>
    <t>Quelle:</t>
  </si>
  <si>
    <t xml:space="preserve">http://www.kleinwindanlagen.de/Forum/cf3/topic.php?p=32806#real32806 </t>
  </si>
  <si>
    <t>Bemerkungen/Quellen</t>
  </si>
  <si>
    <t>Ableitungs-Verlustbeiwert</t>
  </si>
  <si>
    <t>A. Georgi</t>
  </si>
  <si>
    <t>Preissteigerung/Jahr</t>
  </si>
  <si>
    <t>Ertragszeitraum</t>
  </si>
  <si>
    <t>Ertrag/Ertragszeitraum</t>
  </si>
  <si>
    <t>2006 bis 2011</t>
  </si>
  <si>
    <t>Chronik</t>
  </si>
  <si>
    <t>Zinsfaktor</t>
  </si>
  <si>
    <t>q</t>
  </si>
  <si>
    <t>ocker</t>
  </si>
  <si>
    <t>Eigenverbrauch oder Zählerrücklauf</t>
  </si>
  <si>
    <t>p</t>
  </si>
  <si>
    <t xml:space="preserve">Sparkassenformel </t>
  </si>
  <si>
    <t>Jahresenergiemenge</t>
  </si>
  <si>
    <t>Ertrag im 1. Jahr</t>
  </si>
  <si>
    <t>R</t>
  </si>
  <si>
    <t>Bedarf</t>
  </si>
  <si>
    <t xml:space="preserve">Hauptergebnisse sind </t>
  </si>
  <si>
    <t>Wind-
Geschwindig-
keit</t>
  </si>
  <si>
    <t>M</t>
  </si>
  <si>
    <t>effektiv</t>
  </si>
  <si>
    <t xml:space="preserve">
10m Mastableitung 3x2,5²</t>
  </si>
  <si>
    <t>Generator-Cp</t>
  </si>
  <si>
    <t>Wechselrichter-Cp</t>
  </si>
  <si>
    <t xml:space="preserve">Jahres-
Ertrag
</t>
  </si>
  <si>
    <t>Kontrolle</t>
  </si>
  <si>
    <t>aerodyn. Cp</t>
  </si>
  <si>
    <t>elektrischer Cp</t>
  </si>
  <si>
    <t>Gesamt-Cp</t>
  </si>
  <si>
    <t>z.B. nach www.globalwindatlas.info</t>
  </si>
  <si>
    <t>Erwartungswerte Normalwindrad</t>
  </si>
  <si>
    <r>
      <t xml:space="preserve">l, </t>
    </r>
    <r>
      <rPr>
        <sz val="10"/>
        <rFont val="Arial"/>
        <family val="2"/>
      </rPr>
      <t>TSR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</si>
</sst>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sz val="10"/>
      <color indexed="23"/>
      <name val="Arial"/>
      <family val="2"/>
    </font>
    <font>
      <b/>
      <sz val="10"/>
      <color indexed="8"/>
      <name val="Arial"/>
      <family val="2"/>
    </font>
    <font>
      <sz val="12"/>
      <name val="Symbol"/>
      <family val="1"/>
      <charset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2" fontId="6" fillId="0" borderId="0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1" fontId="0" fillId="0" borderId="2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" fontId="5" fillId="0" borderId="0" xfId="0" applyNumberFormat="1" applyFont="1" applyBorder="1"/>
    <xf numFmtId="2" fontId="5" fillId="0" borderId="0" xfId="0" applyNumberFormat="1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1" applyAlignment="1" applyProtection="1"/>
    <xf numFmtId="0" fontId="13" fillId="0" borderId="0" xfId="0" applyFont="1" applyBorder="1"/>
    <xf numFmtId="2" fontId="1" fillId="0" borderId="3" xfId="0" applyNumberFormat="1" applyFont="1" applyBorder="1" applyAlignment="1">
      <alignment horizontal="left" indent="1"/>
    </xf>
    <xf numFmtId="164" fontId="1" fillId="0" borderId="2" xfId="0" applyNumberFormat="1" applyFont="1" applyBorder="1" applyAlignment="1">
      <alignment horizontal="left" indent="1"/>
    </xf>
    <xf numFmtId="0" fontId="5" fillId="0" borderId="3" xfId="0" applyFont="1" applyBorder="1"/>
    <xf numFmtId="1" fontId="10" fillId="0" borderId="5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2" fontId="1" fillId="0" borderId="3" xfId="0" applyNumberFormat="1" applyFont="1" applyFill="1" applyBorder="1" applyAlignment="1">
      <alignment horizontal="center"/>
    </xf>
    <xf numFmtId="0" fontId="1" fillId="0" borderId="3" xfId="0" applyFont="1" applyBorder="1"/>
    <xf numFmtId="0" fontId="4" fillId="0" borderId="6" xfId="1" applyBorder="1" applyAlignment="1" applyProtection="1"/>
    <xf numFmtId="0" fontId="1" fillId="0" borderId="0" xfId="0" applyFont="1" applyFill="1"/>
    <xf numFmtId="0" fontId="15" fillId="0" borderId="0" xfId="0" applyFont="1"/>
    <xf numFmtId="1" fontId="6" fillId="0" borderId="2" xfId="0" applyNumberFormat="1" applyFont="1" applyBorder="1"/>
    <xf numFmtId="0" fontId="10" fillId="0" borderId="7" xfId="0" applyFont="1" applyBorder="1"/>
    <xf numFmtId="2" fontId="0" fillId="0" borderId="0" xfId="0" applyNumberFormat="1" applyFill="1" applyBorder="1" applyAlignment="1">
      <alignment horizontal="left" indent="1"/>
    </xf>
    <xf numFmtId="0" fontId="11" fillId="3" borderId="0" xfId="0" applyFont="1" applyFill="1" applyBorder="1" applyAlignment="1">
      <alignment horizontal="left" indent="1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2" fontId="0" fillId="0" borderId="3" xfId="0" applyNumberFormat="1" applyFill="1" applyBorder="1" applyAlignment="1">
      <alignment horizontal="left" indent="1"/>
    </xf>
    <xf numFmtId="0" fontId="4" fillId="0" borderId="2" xfId="1" applyBorder="1" applyAlignment="1" applyProtection="1">
      <alignment horizontal="left" indent="1"/>
    </xf>
    <xf numFmtId="0" fontId="4" fillId="0" borderId="3" xfId="1" applyBorder="1" applyAlignment="1" applyProtection="1">
      <alignment horizontal="left" indent="1"/>
    </xf>
    <xf numFmtId="2" fontId="1" fillId="0" borderId="3" xfId="0" applyNumberFormat="1" applyFont="1" applyFill="1" applyBorder="1" applyAlignment="1">
      <alignment horizontal="left" indent="2"/>
    </xf>
    <xf numFmtId="164" fontId="1" fillId="0" borderId="2" xfId="0" applyNumberFormat="1" applyFont="1" applyBorder="1" applyAlignment="1">
      <alignment horizontal="left" indent="2"/>
    </xf>
    <xf numFmtId="0" fontId="16" fillId="0" borderId="0" xfId="0" applyFont="1"/>
    <xf numFmtId="0" fontId="15" fillId="0" borderId="2" xfId="0" applyFont="1" applyBorder="1"/>
    <xf numFmtId="2" fontId="1" fillId="0" borderId="2" xfId="0" applyNumberFormat="1" applyFont="1" applyBorder="1" applyAlignment="1">
      <alignment horizontal="left" vertical="center" wrapText="1" indent="1"/>
    </xf>
    <xf numFmtId="1" fontId="10" fillId="0" borderId="0" xfId="0" applyNumberFormat="1" applyFont="1" applyBorder="1"/>
    <xf numFmtId="0" fontId="10" fillId="0" borderId="3" xfId="0" applyFont="1" applyBorder="1"/>
    <xf numFmtId="0" fontId="1" fillId="3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165" fontId="5" fillId="0" borderId="8" xfId="0" applyNumberFormat="1" applyFont="1" applyFill="1" applyBorder="1" applyAlignment="1">
      <alignment horizontal="left" wrapText="1" indent="1"/>
    </xf>
    <xf numFmtId="0" fontId="0" fillId="0" borderId="8" xfId="0" applyBorder="1" applyAlignment="1">
      <alignment horizontal="left" indent="1"/>
    </xf>
    <xf numFmtId="2" fontId="0" fillId="0" borderId="3" xfId="0" applyNumberFormat="1" applyFont="1" applyBorder="1" applyAlignment="1">
      <alignment horizontal="left" indent="1"/>
    </xf>
    <xf numFmtId="2" fontId="0" fillId="0" borderId="0" xfId="0" applyNumberFormat="1" applyFill="1" applyBorder="1" applyAlignment="1">
      <alignment horizontal="center"/>
    </xf>
    <xf numFmtId="165" fontId="10" fillId="0" borderId="3" xfId="0" applyNumberFormat="1" applyFont="1" applyBorder="1"/>
    <xf numFmtId="1" fontId="10" fillId="0" borderId="2" xfId="0" applyNumberFormat="1" applyFont="1" applyBorder="1"/>
    <xf numFmtId="165" fontId="10" fillId="0" borderId="7" xfId="0" applyNumberFormat="1" applyFont="1" applyBorder="1"/>
    <xf numFmtId="1" fontId="10" fillId="0" borderId="6" xfId="0" applyNumberFormat="1" applyFont="1" applyBorder="1"/>
    <xf numFmtId="165" fontId="0" fillId="0" borderId="3" xfId="0" applyNumberFormat="1" applyBorder="1"/>
    <xf numFmtId="165" fontId="6" fillId="0" borderId="3" xfId="0" applyNumberFormat="1" applyFont="1" applyBorder="1"/>
    <xf numFmtId="2" fontId="6" fillId="0" borderId="9" xfId="0" applyNumberFormat="1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" fontId="6" fillId="0" borderId="9" xfId="0" applyNumberFormat="1" applyFont="1" applyBorder="1"/>
    <xf numFmtId="1" fontId="6" fillId="0" borderId="0" xfId="0" applyNumberFormat="1" applyFont="1" applyBorder="1"/>
    <xf numFmtId="0" fontId="6" fillId="0" borderId="3" xfId="0" applyFont="1" applyBorder="1"/>
    <xf numFmtId="0" fontId="6" fillId="0" borderId="4" xfId="0" applyFont="1" applyBorder="1"/>
    <xf numFmtId="165" fontId="6" fillId="0" borderId="4" xfId="0" applyNumberFormat="1" applyFont="1" applyBorder="1"/>
    <xf numFmtId="1" fontId="6" fillId="0" borderId="1" xfId="0" applyNumberFormat="1" applyFont="1" applyBorder="1"/>
    <xf numFmtId="1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0" fontId="6" fillId="0" borderId="12" xfId="0" applyFont="1" applyBorder="1" applyAlignment="1">
      <alignment horizontal="right"/>
    </xf>
    <xf numFmtId="2" fontId="1" fillId="2" borderId="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/>
    <xf numFmtId="0" fontId="6" fillId="0" borderId="7" xfId="0" applyFont="1" applyBorder="1" applyAlignment="1">
      <alignment horizontal="left" indent="1"/>
    </xf>
    <xf numFmtId="2" fontId="18" fillId="0" borderId="0" xfId="0" applyNumberFormat="1" applyFont="1" applyBorder="1"/>
    <xf numFmtId="2" fontId="18" fillId="0" borderId="6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9" xfId="0" applyFont="1" applyBorder="1"/>
    <xf numFmtId="164" fontId="1" fillId="0" borderId="1" xfId="0" applyNumberFormat="1" applyFont="1" applyBorder="1"/>
    <xf numFmtId="0" fontId="0" fillId="0" borderId="3" xfId="0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2" fontId="0" fillId="0" borderId="0" xfId="0" applyNumberFormat="1" applyFill="1" applyBorder="1"/>
    <xf numFmtId="2" fontId="6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/>
    <xf numFmtId="164" fontId="6" fillId="0" borderId="0" xfId="0" applyNumberFormat="1" applyFont="1" applyBorder="1"/>
    <xf numFmtId="164" fontId="0" fillId="0" borderId="4" xfId="0" applyNumberFormat="1" applyBorder="1"/>
    <xf numFmtId="0" fontId="0" fillId="0" borderId="1" xfId="0" applyBorder="1"/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2" fontId="6" fillId="0" borderId="3" xfId="0" applyNumberFormat="1" applyFont="1" applyBorder="1" applyAlignment="1">
      <alignment horizontal="left" indent="2"/>
    </xf>
    <xf numFmtId="0" fontId="1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3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Jahresertrag</c:v>
          </c:tx>
          <c:spPr>
            <a:solidFill>
              <a:srgbClr val="00B050"/>
            </a:solidFill>
          </c:spPr>
          <c:invertIfNegative val="0"/>
          <c:cat>
            <c:numRef>
              <c:f>'Ø-Bestimmung'!$B$35:$B$46</c:f>
              <c:numCache>
                <c:formatCode>General</c:formatCode>
                <c:ptCount val="1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</c:numCache>
            </c:numRef>
          </c:cat>
          <c:val>
            <c:numRef>
              <c:f>'Ø-Bestimmung'!$H$35:$H$46</c:f>
              <c:numCache>
                <c:formatCode>0</c:formatCode>
                <c:ptCount val="11"/>
                <c:pt idx="0">
                  <c:v>88.509077176095886</c:v>
                </c:pt>
                <c:pt idx="1">
                  <c:v>140.54913644167073</c:v>
                </c:pt>
                <c:pt idx="2">
                  <c:v>209.79929404704203</c:v>
                </c:pt>
                <c:pt idx="3">
                  <c:v>298.7181354693235</c:v>
                </c:pt>
                <c:pt idx="4">
                  <c:v>409.76424618562885</c:v>
                </c:pt>
                <c:pt idx="5">
                  <c:v>545.39621167307212</c:v>
                </c:pt>
                <c:pt idx="6">
                  <c:v>708.07261740876709</c:v>
                </c:pt>
                <c:pt idx="7">
                  <c:v>900.25204886982692</c:v>
                </c:pt>
                <c:pt idx="8">
                  <c:v>1124.3930915333658</c:v>
                </c:pt>
                <c:pt idx="9">
                  <c:v>1382.9543308764976</c:v>
                </c:pt>
                <c:pt idx="10">
                  <c:v>1678.3943523763362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72032"/>
        <c:axId val="42544512"/>
      </c:barChart>
      <c:catAx>
        <c:axId val="6417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2544512"/>
        <c:crosses val="autoZero"/>
        <c:auto val="1"/>
        <c:lblAlgn val="ctr"/>
        <c:lblOffset val="100"/>
        <c:noMultiLvlLbl val="0"/>
      </c:catAx>
      <c:valAx>
        <c:axId val="42544512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64172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198120</xdr:colOff>
      <xdr:row>29</xdr:row>
      <xdr:rowOff>30480</xdr:rowOff>
    </xdr:from>
    <xdr:to>
      <xdr:col>14</xdr:col>
      <xdr:colOff>365760</xdr:colOff>
      <xdr:row>52</xdr:row>
      <xdr:rowOff>121920</xdr:rowOff>
    </xdr:to>
    <xdr:graphicFrame macro="">
      <xdr:nvGraphicFramePr>
        <xdr:cNvPr id="7521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0.04493</cdr:y>
    </cdr:from>
    <cdr:to>
      <cdr:x>0.1127</cdr:x>
      <cdr:y>0.11091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045" y="159966"/>
          <a:ext cx="478353" cy="23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kWh</a:t>
          </a:r>
        </a:p>
      </cdr:txBody>
    </cdr:sp>
  </cdr:relSizeAnchor>
  <cdr:relSizeAnchor xmlns:cdr="http://schemas.openxmlformats.org/drawingml/2006/chartDrawing">
    <cdr:from>
      <cdr:x>0.77486</cdr:x>
      <cdr:y>0.89615</cdr:y>
    </cdr:from>
    <cdr:to>
      <cdr:x>0.99492</cdr:x>
      <cdr:y>0.96842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488055" y="3188970"/>
          <a:ext cx="990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0.76516</cdr:x>
      <cdr:y>0.9318</cdr:y>
    </cdr:from>
    <cdr:to>
      <cdr:x>0.9903</cdr:x>
      <cdr:y>0.98943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754842" y="4198043"/>
          <a:ext cx="1104813" cy="259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Mittelwind m/s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e.wikipedia.org/wiki/Sparkassenforme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o-leuschner.de/energie-chronik/120506.htm" TargetMode="External"/><Relationship Id="rId1" Type="http://schemas.openxmlformats.org/officeDocument/2006/relationships/hyperlink" Target="http://www.kleinwindanlagen.de/Forum/cf3/topic.php?p=32806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3"/>
  <sheetViews>
    <sheetView tabSelected="1" zoomScale="80" zoomScaleNormal="80" workbookViewId="0">
      <selection activeCell="T30" sqref="T30"/>
    </sheetView>
  </sheetViews>
  <sheetFormatPr baseColWidth="10" defaultRowHeight="12.75" x14ac:dyDescent="0.2"/>
  <cols>
    <col min="1" max="1" width="24.140625" customWidth="1"/>
    <col min="2" max="2" width="8.28515625" customWidth="1"/>
    <col min="3" max="3" width="9.140625" customWidth="1"/>
    <col min="4" max="4" width="9.5703125" customWidth="1"/>
    <col min="5" max="5" width="11.42578125" style="9" customWidth="1"/>
    <col min="6" max="6" width="11.5703125" customWidth="1"/>
    <col min="7" max="7" width="12.28515625" style="7" customWidth="1"/>
  </cols>
  <sheetData>
    <row r="1" spans="1:26" ht="15.75" x14ac:dyDescent="0.25">
      <c r="A1" s="40" t="s">
        <v>67</v>
      </c>
      <c r="B1" s="14"/>
      <c r="C1" s="14"/>
      <c r="D1" s="14"/>
      <c r="E1" s="16"/>
      <c r="F1" s="14"/>
      <c r="G1" s="34"/>
    </row>
    <row r="2" spans="1:26" ht="13.5" thickBot="1" x14ac:dyDescent="0.25">
      <c r="A2" s="51" t="s">
        <v>38</v>
      </c>
      <c r="B2" s="14"/>
      <c r="C2" s="14"/>
      <c r="D2" s="14"/>
      <c r="E2" s="16"/>
    </row>
    <row r="3" spans="1:26" ht="13.5" thickBot="1" x14ac:dyDescent="0.25">
      <c r="A3" s="130" t="s">
        <v>3</v>
      </c>
      <c r="B3" s="131"/>
      <c r="C3" s="131"/>
      <c r="D3" s="107" t="s">
        <v>4</v>
      </c>
      <c r="E3" s="133" t="s">
        <v>36</v>
      </c>
      <c r="F3" s="134"/>
      <c r="G3" s="135"/>
    </row>
    <row r="4" spans="1:26" s="3" customFormat="1" x14ac:dyDescent="0.2">
      <c r="A4" s="130" t="s">
        <v>54</v>
      </c>
      <c r="B4" s="131"/>
      <c r="C4" s="131"/>
      <c r="D4" s="78" t="s">
        <v>46</v>
      </c>
      <c r="E4" s="115"/>
      <c r="F4" s="116"/>
      <c r="G4" s="117"/>
    </row>
    <row r="5" spans="1:26" s="3" customFormat="1" x14ac:dyDescent="0.2">
      <c r="A5" s="17"/>
      <c r="B5" s="17"/>
      <c r="C5" s="17"/>
      <c r="D5" s="21"/>
      <c r="E5" s="47"/>
      <c r="F5" s="20"/>
      <c r="G5" s="45"/>
    </row>
    <row r="6" spans="1:26" s="3" customFormat="1" ht="13.5" thickBot="1" x14ac:dyDescent="0.25">
      <c r="A6" s="17"/>
      <c r="B6" s="17"/>
      <c r="E6" s="118" t="s">
        <v>62</v>
      </c>
      <c r="F6" s="20"/>
      <c r="G6" s="46"/>
    </row>
    <row r="7" spans="1:26" s="3" customFormat="1" ht="13.5" thickBot="1" x14ac:dyDescent="0.25">
      <c r="A7" s="79" t="s">
        <v>50</v>
      </c>
      <c r="B7" s="24" t="s">
        <v>53</v>
      </c>
      <c r="C7" s="10" t="s">
        <v>8</v>
      </c>
      <c r="D7" s="112">
        <v>545.39621167307223</v>
      </c>
      <c r="E7" s="119">
        <f>$D$15/2*$D$25^3*$D$27*$D$16*$D$23*8765/1000</f>
        <v>545.39621167307212</v>
      </c>
      <c r="F7" s="20"/>
      <c r="G7" s="46"/>
    </row>
    <row r="8" spans="1:26" s="3" customFormat="1" hidden="1" x14ac:dyDescent="0.2">
      <c r="A8" s="36" t="s">
        <v>10</v>
      </c>
      <c r="B8" s="20"/>
      <c r="C8" s="22" t="s">
        <v>9</v>
      </c>
      <c r="D8" s="23">
        <v>0.25</v>
      </c>
      <c r="E8" s="66" t="s">
        <v>47</v>
      </c>
      <c r="F8" s="24"/>
      <c r="G8" s="67"/>
    </row>
    <row r="9" spans="1:26" s="3" customFormat="1" hidden="1" x14ac:dyDescent="0.2">
      <c r="A9" s="36" t="s">
        <v>39</v>
      </c>
      <c r="B9" s="11" t="s">
        <v>48</v>
      </c>
      <c r="C9" s="22" t="s">
        <v>31</v>
      </c>
      <c r="D9" s="58">
        <v>6</v>
      </c>
      <c r="E9" s="68" t="s">
        <v>42</v>
      </c>
      <c r="F9" s="24"/>
      <c r="G9" s="69" t="s">
        <v>43</v>
      </c>
    </row>
    <row r="10" spans="1:26" s="3" customFormat="1" hidden="1" x14ac:dyDescent="0.2">
      <c r="A10" s="36" t="s">
        <v>51</v>
      </c>
      <c r="B10" s="11" t="s">
        <v>52</v>
      </c>
      <c r="C10" s="22" t="s">
        <v>9</v>
      </c>
      <c r="D10" s="83">
        <f>D7*D8</f>
        <v>136.34905291826806</v>
      </c>
      <c r="E10" s="66"/>
      <c r="F10" s="24"/>
      <c r="G10" s="67"/>
    </row>
    <row r="11" spans="1:26" s="3" customFormat="1" hidden="1" x14ac:dyDescent="0.2">
      <c r="A11" s="4" t="s">
        <v>44</v>
      </c>
      <c r="B11" s="59" t="s">
        <v>45</v>
      </c>
      <c r="D11" s="59">
        <f>1+D9/100</f>
        <v>1.06</v>
      </c>
      <c r="E11" s="68"/>
      <c r="F11" s="24"/>
      <c r="G11" s="67"/>
    </row>
    <row r="12" spans="1:26" s="3" customFormat="1" hidden="1" x14ac:dyDescent="0.2">
      <c r="A12" s="36" t="s">
        <v>40</v>
      </c>
      <c r="B12" s="11" t="s">
        <v>21</v>
      </c>
      <c r="C12" s="22" t="s">
        <v>2</v>
      </c>
      <c r="D12" s="23">
        <v>10</v>
      </c>
      <c r="E12" s="68"/>
      <c r="F12" s="24"/>
      <c r="G12" s="67"/>
    </row>
    <row r="13" spans="1:26" s="3" customFormat="1" hidden="1" x14ac:dyDescent="0.2">
      <c r="A13" s="63" t="s">
        <v>41</v>
      </c>
      <c r="C13" s="22" t="s">
        <v>9</v>
      </c>
      <c r="D13" s="65">
        <f>D10*(D11^D12-1)/(D11-1)</f>
        <v>1797.188907103533</v>
      </c>
      <c r="E13" s="70" t="s">
        <v>49</v>
      </c>
      <c r="F13" s="24"/>
      <c r="G13" s="74" t="s">
        <v>38</v>
      </c>
    </row>
    <row r="14" spans="1:26" s="3" customFormat="1" x14ac:dyDescent="0.2">
      <c r="A14" s="60"/>
      <c r="B14" s="61"/>
      <c r="C14" s="27"/>
      <c r="D14" s="62"/>
      <c r="E14" s="66"/>
      <c r="F14" s="24"/>
      <c r="G14" s="67"/>
    </row>
    <row r="15" spans="1:26" s="3" customFormat="1" x14ac:dyDescent="0.2">
      <c r="A15" s="24" t="s">
        <v>12</v>
      </c>
      <c r="B15" s="25" t="s">
        <v>0</v>
      </c>
      <c r="C15" s="11" t="s">
        <v>7</v>
      </c>
      <c r="D15" s="18">
        <v>1.2250000000000001</v>
      </c>
      <c r="E15" s="71"/>
      <c r="F15" s="24"/>
      <c r="G15" s="42"/>
    </row>
    <row r="16" spans="1:26" s="3" customFormat="1" ht="14.25" customHeight="1" thickBot="1" x14ac:dyDescent="0.25">
      <c r="A16" s="24" t="s">
        <v>30</v>
      </c>
      <c r="B16" s="26"/>
      <c r="C16" s="11"/>
      <c r="D16" s="18">
        <v>1.8</v>
      </c>
      <c r="E16" s="41"/>
      <c r="F16" s="20"/>
      <c r="G16" s="75"/>
      <c r="S16" s="50"/>
      <c r="T16" s="50"/>
      <c r="U16" s="50"/>
      <c r="V16" s="50"/>
      <c r="W16" s="50"/>
      <c r="X16" s="50"/>
      <c r="Y16" s="50"/>
      <c r="Z16" s="50"/>
    </row>
    <row r="17" spans="1:26" s="3" customFormat="1" ht="13.5" thickBot="1" x14ac:dyDescent="0.25">
      <c r="A17" s="81" t="s">
        <v>6</v>
      </c>
      <c r="B17" s="25" t="s">
        <v>68</v>
      </c>
      <c r="C17" s="11"/>
      <c r="D17" s="113">
        <v>6</v>
      </c>
      <c r="E17" s="129"/>
      <c r="F17" s="24"/>
      <c r="G17" s="6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s="3" customFormat="1" x14ac:dyDescent="0.2">
      <c r="A18" s="93" t="s">
        <v>63</v>
      </c>
      <c r="B18" s="26"/>
      <c r="C18" s="11"/>
      <c r="D18" s="106">
        <v>0.40849673202614373</v>
      </c>
      <c r="E18" s="41"/>
      <c r="F18" s="24"/>
      <c r="G18" s="72"/>
      <c r="H18" s="38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s="3" customFormat="1" x14ac:dyDescent="0.2">
      <c r="A19" s="93" t="s">
        <v>59</v>
      </c>
      <c r="B19" s="24"/>
      <c r="C19" s="11"/>
      <c r="D19" s="18">
        <v>0.85</v>
      </c>
      <c r="E19" s="41"/>
      <c r="F19" s="24"/>
      <c r="G19" s="72"/>
    </row>
    <row r="20" spans="1:26" s="3" customFormat="1" x14ac:dyDescent="0.2">
      <c r="A20" s="92" t="s">
        <v>60</v>
      </c>
      <c r="B20" s="24"/>
      <c r="C20" s="11"/>
      <c r="D20" s="106">
        <v>0.9</v>
      </c>
      <c r="E20" s="82"/>
      <c r="F20" s="24"/>
      <c r="G20" s="72"/>
      <c r="H20" s="4"/>
      <c r="I20" s="4"/>
      <c r="J20" s="4"/>
    </row>
    <row r="21" spans="1:26" s="3" customFormat="1" ht="14.25" customHeight="1" x14ac:dyDescent="0.2">
      <c r="A21" s="24" t="s">
        <v>37</v>
      </c>
      <c r="B21" s="24"/>
      <c r="C21" s="11"/>
      <c r="D21" s="18">
        <v>0.96</v>
      </c>
      <c r="E21" s="136" t="s">
        <v>58</v>
      </c>
      <c r="F21" s="137"/>
      <c r="G21" s="138"/>
      <c r="H21" s="4"/>
      <c r="I21" s="4"/>
      <c r="J21" s="4"/>
    </row>
    <row r="22" spans="1:26" s="3" customFormat="1" x14ac:dyDescent="0.2">
      <c r="A22" s="93" t="s">
        <v>64</v>
      </c>
      <c r="B22" s="26"/>
      <c r="C22" s="11"/>
      <c r="D22" s="19">
        <f>D19*D20*D21</f>
        <v>0.73439999999999994</v>
      </c>
      <c r="E22" s="41"/>
      <c r="F22" s="20"/>
      <c r="G22" s="45"/>
    </row>
    <row r="23" spans="1:26" s="3" customFormat="1" x14ac:dyDescent="0.2">
      <c r="A23" s="63" t="s">
        <v>65</v>
      </c>
      <c r="B23" s="35"/>
      <c r="C23" s="5"/>
      <c r="D23" s="64">
        <f>D18*D22</f>
        <v>0.29999999999999993</v>
      </c>
      <c r="E23" s="47"/>
      <c r="F23" s="20"/>
      <c r="G23" s="45"/>
    </row>
    <row r="24" spans="1:26" s="3" customFormat="1" ht="13.5" thickBot="1" x14ac:dyDescent="0.25">
      <c r="A24" s="36"/>
      <c r="B24" s="25"/>
      <c r="C24" s="14"/>
      <c r="D24" s="27"/>
      <c r="E24" s="48"/>
      <c r="F24" s="20"/>
      <c r="G24" s="46"/>
    </row>
    <row r="25" spans="1:26" s="3" customFormat="1" ht="13.5" thickBot="1" x14ac:dyDescent="0.25">
      <c r="A25" s="80" t="s">
        <v>29</v>
      </c>
      <c r="B25" s="22" t="s">
        <v>11</v>
      </c>
      <c r="C25" s="22" t="s">
        <v>1</v>
      </c>
      <c r="D25" s="114">
        <v>5.5</v>
      </c>
      <c r="E25" s="109" t="s">
        <v>66</v>
      </c>
      <c r="F25" s="108"/>
      <c r="G25" s="49"/>
    </row>
    <row r="26" spans="1:26" s="3" customFormat="1" x14ac:dyDescent="0.2">
      <c r="F26" s="20"/>
      <c r="G26" s="14"/>
    </row>
    <row r="27" spans="1:26" x14ac:dyDescent="0.2">
      <c r="A27" s="54" t="s">
        <v>28</v>
      </c>
      <c r="B27" s="20"/>
      <c r="C27" s="28" t="s">
        <v>25</v>
      </c>
      <c r="D27" s="128">
        <f>D$7*1000/8765/(D$15/2)/D25^3/D$23/D$16</f>
        <v>1.1307647857265855</v>
      </c>
      <c r="E27" s="83"/>
      <c r="F27" s="120"/>
      <c r="G27" s="22"/>
    </row>
    <row r="28" spans="1:26" x14ac:dyDescent="0.2">
      <c r="A28" s="55" t="s">
        <v>5</v>
      </c>
      <c r="B28" s="56"/>
      <c r="C28" s="57" t="s">
        <v>13</v>
      </c>
      <c r="D28" s="64">
        <f>SQRT(4/PI()*D27)</f>
        <v>1.199889345306921</v>
      </c>
      <c r="E28" s="121"/>
      <c r="F28" s="122"/>
      <c r="G28" s="22"/>
      <c r="W28" s="38"/>
    </row>
    <row r="29" spans="1:26" s="2" customFormat="1" ht="13.5" thickBot="1" x14ac:dyDescent="0.25">
      <c r="A29" s="14"/>
      <c r="B29" s="14"/>
      <c r="C29" s="14"/>
      <c r="D29" s="10"/>
      <c r="E29" s="8"/>
      <c r="F29" s="123"/>
      <c r="G29" s="22"/>
      <c r="W29"/>
      <c r="X29"/>
    </row>
    <row r="30" spans="1:26" ht="64.150000000000006" customHeight="1" x14ac:dyDescent="0.25">
      <c r="A30" s="22"/>
      <c r="B30" s="30" t="s">
        <v>55</v>
      </c>
      <c r="C30" s="132" t="s">
        <v>27</v>
      </c>
      <c r="D30" s="132"/>
      <c r="E30" s="32" t="s">
        <v>32</v>
      </c>
      <c r="F30" s="124"/>
      <c r="G30" s="125"/>
      <c r="H30" s="101" t="s">
        <v>61</v>
      </c>
      <c r="W30" s="37"/>
      <c r="X30" s="2"/>
    </row>
    <row r="31" spans="1:26" ht="12.75" customHeight="1" x14ac:dyDescent="0.2">
      <c r="A31" s="22"/>
      <c r="B31" s="29"/>
      <c r="C31" s="22" t="s">
        <v>14</v>
      </c>
      <c r="D31" s="10" t="s">
        <v>57</v>
      </c>
      <c r="E31" s="28"/>
      <c r="F31" s="33" t="s">
        <v>19</v>
      </c>
      <c r="G31" s="13" t="s">
        <v>20</v>
      </c>
      <c r="H31" s="102"/>
    </row>
    <row r="32" spans="1:26" x14ac:dyDescent="0.2">
      <c r="A32" s="22"/>
      <c r="B32" s="5" t="s">
        <v>18</v>
      </c>
      <c r="C32" s="22" t="s">
        <v>16</v>
      </c>
      <c r="D32" s="5" t="s">
        <v>17</v>
      </c>
      <c r="E32" s="12" t="s">
        <v>56</v>
      </c>
      <c r="F32" s="33" t="s">
        <v>22</v>
      </c>
      <c r="G32" s="13" t="s">
        <v>21</v>
      </c>
      <c r="H32" s="102"/>
      <c r="W32" s="6"/>
    </row>
    <row r="33" spans="1:23" ht="15" thickBot="1" x14ac:dyDescent="0.25">
      <c r="A33" s="14"/>
      <c r="B33" s="22" t="s">
        <v>1</v>
      </c>
      <c r="C33" s="22" t="s">
        <v>15</v>
      </c>
      <c r="D33" s="22" t="s">
        <v>15</v>
      </c>
      <c r="E33" s="8" t="s">
        <v>26</v>
      </c>
      <c r="F33" s="126" t="s">
        <v>23</v>
      </c>
      <c r="G33" s="127" t="s">
        <v>24</v>
      </c>
      <c r="H33" s="105" t="s">
        <v>8</v>
      </c>
    </row>
    <row r="34" spans="1:23" x14ac:dyDescent="0.2">
      <c r="A34" s="14"/>
      <c r="B34" s="97">
        <v>2</v>
      </c>
      <c r="C34" s="94">
        <f t="shared" ref="C34:C53" si="0">D$15/2*B34^3*PI()/4*D$28^2*D$18</f>
        <v>2.263377226331809</v>
      </c>
      <c r="D34" s="94">
        <f t="shared" ref="D34:D53" si="1">C34*D$22</f>
        <v>1.6622242350180805</v>
      </c>
      <c r="E34" s="90">
        <f t="shared" ref="E34:E53" si="2">C34/(2*PI()*F34)</f>
        <v>0.11315842576191124</v>
      </c>
      <c r="F34" s="98">
        <f>D$17*B34/PI()/D$28</f>
        <v>3.183392409596268</v>
      </c>
      <c r="G34" s="99">
        <f>F34*60</f>
        <v>191.00354457577609</v>
      </c>
      <c r="H34" s="103"/>
      <c r="W34" s="6"/>
    </row>
    <row r="35" spans="1:23" ht="12.75" customHeight="1" x14ac:dyDescent="0.2">
      <c r="A35" s="14"/>
      <c r="B35" s="43">
        <v>3</v>
      </c>
      <c r="C35" s="95">
        <f t="shared" si="0"/>
        <v>7.6388981388698545</v>
      </c>
      <c r="D35" s="31">
        <f t="shared" si="1"/>
        <v>5.6100067931860202</v>
      </c>
      <c r="E35" s="91">
        <f t="shared" si="2"/>
        <v>0.2546064579643002</v>
      </c>
      <c r="F35" s="88">
        <f t="shared" ref="F35:F53" si="3">D$17*B35/PI()/D$28</f>
        <v>4.7750886143944022</v>
      </c>
      <c r="G35" s="15">
        <f t="shared" ref="G35:G53" si="4">F35*60</f>
        <v>286.50531686366412</v>
      </c>
      <c r="H35" s="103">
        <f t="shared" ref="H35:H46" si="5">$D$15/2*B35^3*$D$27*$D$16*$D$23*8765/1000</f>
        <v>88.509077176095886</v>
      </c>
    </row>
    <row r="36" spans="1:23" ht="12.75" hidden="1" customHeight="1" x14ac:dyDescent="0.2">
      <c r="A36" s="14"/>
      <c r="B36" s="43">
        <v>4</v>
      </c>
      <c r="C36" s="95">
        <f t="shared" si="0"/>
        <v>18.107017810654472</v>
      </c>
      <c r="D36" s="31">
        <f t="shared" si="1"/>
        <v>13.297793880144644</v>
      </c>
      <c r="E36" s="91">
        <f t="shared" si="2"/>
        <v>0.45263370304764494</v>
      </c>
      <c r="F36" s="88">
        <f t="shared" si="3"/>
        <v>6.366784819192536</v>
      </c>
      <c r="G36" s="15">
        <f>F36*60</f>
        <v>382.00708915155218</v>
      </c>
      <c r="H36" s="103">
        <f t="shared" si="5"/>
        <v>209.79929404704203</v>
      </c>
    </row>
    <row r="37" spans="1:23" ht="12.75" customHeight="1" x14ac:dyDescent="0.2">
      <c r="A37" s="14"/>
      <c r="B37" s="43">
        <v>3.5</v>
      </c>
      <c r="C37" s="95">
        <f t="shared" si="0"/>
        <v>12.130287322372038</v>
      </c>
      <c r="D37" s="31">
        <f t="shared" si="1"/>
        <v>8.9084830095500234</v>
      </c>
      <c r="E37" s="91">
        <f t="shared" si="2"/>
        <v>0.34654767889585303</v>
      </c>
      <c r="F37" s="88">
        <f t="shared" si="3"/>
        <v>5.5709367167934696</v>
      </c>
      <c r="G37" s="15">
        <f>F37*60</f>
        <v>334.25620300760818</v>
      </c>
      <c r="H37" s="103">
        <f t="shared" si="5"/>
        <v>140.54913644167073</v>
      </c>
    </row>
    <row r="38" spans="1:23" ht="12.75" customHeight="1" x14ac:dyDescent="0.2">
      <c r="A38" s="14"/>
      <c r="B38" s="43">
        <v>4</v>
      </c>
      <c r="C38" s="95">
        <f t="shared" si="0"/>
        <v>18.107017810654472</v>
      </c>
      <c r="D38" s="31">
        <f t="shared" si="1"/>
        <v>13.297793880144644</v>
      </c>
      <c r="E38" s="91">
        <f t="shared" si="2"/>
        <v>0.45263370304764494</v>
      </c>
      <c r="F38" s="88">
        <f t="shared" si="3"/>
        <v>6.366784819192536</v>
      </c>
      <c r="G38" s="15">
        <f>F38*60</f>
        <v>382.00708915155218</v>
      </c>
      <c r="H38" s="103">
        <f t="shared" si="5"/>
        <v>209.79929404704203</v>
      </c>
    </row>
    <row r="39" spans="1:23" ht="12.75" customHeight="1" x14ac:dyDescent="0.2">
      <c r="A39" s="14"/>
      <c r="B39" s="43">
        <v>4.5</v>
      </c>
      <c r="C39" s="95">
        <f t="shared" si="0"/>
        <v>25.781281218685763</v>
      </c>
      <c r="D39" s="31">
        <f t="shared" si="1"/>
        <v>18.933772927002824</v>
      </c>
      <c r="E39" s="91">
        <f t="shared" si="2"/>
        <v>0.57286453041967555</v>
      </c>
      <c r="F39" s="88">
        <f t="shared" si="3"/>
        <v>7.1626329215916034</v>
      </c>
      <c r="G39" s="15">
        <f>F39*60</f>
        <v>429.75797529549618</v>
      </c>
      <c r="H39" s="103">
        <f t="shared" si="5"/>
        <v>298.7181354693235</v>
      </c>
    </row>
    <row r="40" spans="1:23" s="2" customFormat="1" x14ac:dyDescent="0.2">
      <c r="A40" s="14"/>
      <c r="B40" s="43">
        <v>5</v>
      </c>
      <c r="C40" s="95">
        <f t="shared" si="0"/>
        <v>35.365269161434512</v>
      </c>
      <c r="D40" s="31">
        <f t="shared" si="1"/>
        <v>25.972253672157503</v>
      </c>
      <c r="E40" s="91">
        <f t="shared" si="2"/>
        <v>0.70724016101194487</v>
      </c>
      <c r="F40" s="88">
        <f t="shared" si="3"/>
        <v>7.9584810239906716</v>
      </c>
      <c r="G40" s="15">
        <f t="shared" si="4"/>
        <v>477.5088614394403</v>
      </c>
      <c r="H40" s="103">
        <f t="shared" si="5"/>
        <v>409.76424618562885</v>
      </c>
    </row>
    <row r="41" spans="1:23" s="2" customFormat="1" x14ac:dyDescent="0.2">
      <c r="A41" s="14"/>
      <c r="B41" s="43">
        <v>5.5</v>
      </c>
      <c r="C41" s="95">
        <f t="shared" si="0"/>
        <v>47.07117325386934</v>
      </c>
      <c r="D41" s="31">
        <f t="shared" si="1"/>
        <v>34.56906963764164</v>
      </c>
      <c r="E41" s="91">
        <f t="shared" si="2"/>
        <v>0.85576059482445355</v>
      </c>
      <c r="F41" s="88">
        <f t="shared" si="3"/>
        <v>8.754329126389738</v>
      </c>
      <c r="G41" s="15">
        <f t="shared" si="4"/>
        <v>525.2597475833843</v>
      </c>
      <c r="H41" s="103">
        <f t="shared" si="5"/>
        <v>545.39621167307212</v>
      </c>
    </row>
    <row r="42" spans="1:23" s="2" customFormat="1" x14ac:dyDescent="0.2">
      <c r="A42" s="14"/>
      <c r="B42" s="43">
        <v>6</v>
      </c>
      <c r="C42" s="95">
        <f t="shared" si="0"/>
        <v>61.111185110958836</v>
      </c>
      <c r="D42" s="31">
        <f t="shared" si="1"/>
        <v>44.880054345488162</v>
      </c>
      <c r="E42" s="91">
        <f t="shared" si="2"/>
        <v>1.0184258318572008</v>
      </c>
      <c r="F42" s="88">
        <f t="shared" si="3"/>
        <v>9.5501772287888045</v>
      </c>
      <c r="G42" s="15">
        <f t="shared" si="4"/>
        <v>573.01063372732824</v>
      </c>
      <c r="H42" s="103">
        <f t="shared" si="5"/>
        <v>708.07261740876709</v>
      </c>
    </row>
    <row r="43" spans="1:23" s="2" customFormat="1" x14ac:dyDescent="0.2">
      <c r="A43" s="14"/>
      <c r="B43" s="43">
        <v>6.5</v>
      </c>
      <c r="C43" s="95">
        <f t="shared" si="0"/>
        <v>77.697496347671631</v>
      </c>
      <c r="D43" s="31">
        <f t="shared" si="1"/>
        <v>57.061041317730044</v>
      </c>
      <c r="E43" s="91">
        <f t="shared" si="2"/>
        <v>1.1952358721101874</v>
      </c>
      <c r="F43" s="88">
        <f t="shared" si="3"/>
        <v>10.346025331187871</v>
      </c>
      <c r="G43" s="15">
        <f t="shared" si="4"/>
        <v>620.7615198712723</v>
      </c>
      <c r="H43" s="103">
        <f t="shared" si="5"/>
        <v>900.25204886982692</v>
      </c>
    </row>
    <row r="44" spans="1:23" s="2" customFormat="1" x14ac:dyDescent="0.2">
      <c r="A44" s="14"/>
      <c r="B44" s="43">
        <v>7</v>
      </c>
      <c r="C44" s="95">
        <f t="shared" si="0"/>
        <v>97.0422985789763</v>
      </c>
      <c r="D44" s="31">
        <f t="shared" si="1"/>
        <v>71.267864076400187</v>
      </c>
      <c r="E44" s="91">
        <f t="shared" si="2"/>
        <v>1.3861907155834121</v>
      </c>
      <c r="F44" s="88">
        <f t="shared" si="3"/>
        <v>11.141873433586939</v>
      </c>
      <c r="G44" s="15">
        <f t="shared" si="4"/>
        <v>668.51240601521636</v>
      </c>
      <c r="H44" s="103">
        <f t="shared" si="5"/>
        <v>1124.3930915333658</v>
      </c>
    </row>
    <row r="45" spans="1:23" s="2" customFormat="1" x14ac:dyDescent="0.2">
      <c r="A45" s="14"/>
      <c r="B45" s="43">
        <v>7.5</v>
      </c>
      <c r="C45" s="95">
        <f t="shared" si="0"/>
        <v>119.35778341984147</v>
      </c>
      <c r="D45" s="31">
        <f t="shared" si="1"/>
        <v>87.656356143531568</v>
      </c>
      <c r="E45" s="91">
        <f t="shared" si="2"/>
        <v>1.5912903622768761</v>
      </c>
      <c r="F45" s="88">
        <f t="shared" si="3"/>
        <v>11.937721535986006</v>
      </c>
      <c r="G45" s="15">
        <f t="shared" si="4"/>
        <v>716.2632921591603</v>
      </c>
      <c r="H45" s="103">
        <f t="shared" si="5"/>
        <v>1382.9543308764976</v>
      </c>
    </row>
    <row r="46" spans="1:23" ht="13.5" thickBot="1" x14ac:dyDescent="0.25">
      <c r="A46" s="14"/>
      <c r="B46" s="43">
        <v>8</v>
      </c>
      <c r="C46" s="95">
        <f t="shared" si="0"/>
        <v>144.85614248523578</v>
      </c>
      <c r="D46" s="31">
        <f t="shared" si="1"/>
        <v>106.38235104115715</v>
      </c>
      <c r="E46" s="91">
        <f t="shared" si="2"/>
        <v>1.8105348121905798</v>
      </c>
      <c r="F46" s="88">
        <f t="shared" si="3"/>
        <v>12.733569638385072</v>
      </c>
      <c r="G46" s="15">
        <f t="shared" si="4"/>
        <v>764.01417830310436</v>
      </c>
      <c r="H46" s="104">
        <f t="shared" si="5"/>
        <v>1678.3943523763362</v>
      </c>
    </row>
    <row r="47" spans="1:23" x14ac:dyDescent="0.2">
      <c r="A47" s="14"/>
      <c r="B47" s="43">
        <v>9</v>
      </c>
      <c r="C47" s="95">
        <f t="shared" si="0"/>
        <v>206.2502497494861</v>
      </c>
      <c r="D47" s="31">
        <f t="shared" si="1"/>
        <v>151.47018341602259</v>
      </c>
      <c r="E47" s="91">
        <f t="shared" si="2"/>
        <v>2.2914581216787022</v>
      </c>
      <c r="F47" s="88">
        <f t="shared" si="3"/>
        <v>14.325265843183207</v>
      </c>
      <c r="G47" s="15">
        <f t="shared" si="4"/>
        <v>859.51595059099236</v>
      </c>
      <c r="H47" s="100"/>
    </row>
    <row r="48" spans="1:23" x14ac:dyDescent="0.2">
      <c r="A48" s="14"/>
      <c r="B48" s="43">
        <v>10</v>
      </c>
      <c r="C48" s="95">
        <f t="shared" si="0"/>
        <v>282.92215329147609</v>
      </c>
      <c r="D48" s="31">
        <f t="shared" si="1"/>
        <v>207.77802937726003</v>
      </c>
      <c r="E48" s="91">
        <f t="shared" si="2"/>
        <v>2.8289606440477795</v>
      </c>
      <c r="F48" s="88">
        <f t="shared" si="3"/>
        <v>15.916962047981343</v>
      </c>
      <c r="G48" s="15">
        <f t="shared" si="4"/>
        <v>955.01772287888059</v>
      </c>
      <c r="H48" s="100"/>
    </row>
    <row r="49" spans="1:29" x14ac:dyDescent="0.2">
      <c r="A49" s="14"/>
      <c r="B49" s="43">
        <v>11</v>
      </c>
      <c r="C49" s="95">
        <f t="shared" si="0"/>
        <v>376.56938603095472</v>
      </c>
      <c r="D49" s="31">
        <f t="shared" si="1"/>
        <v>276.55255710113312</v>
      </c>
      <c r="E49" s="91">
        <f t="shared" si="2"/>
        <v>3.4230423792978142</v>
      </c>
      <c r="F49" s="88">
        <f t="shared" si="3"/>
        <v>17.508658252779476</v>
      </c>
      <c r="G49" s="15">
        <f t="shared" si="4"/>
        <v>1050.5194951667686</v>
      </c>
      <c r="H49" s="100"/>
    </row>
    <row r="50" spans="1:29" ht="14.25" x14ac:dyDescent="0.2">
      <c r="A50" s="14"/>
      <c r="B50" s="96">
        <v>12</v>
      </c>
      <c r="C50" s="95">
        <f t="shared" si="0"/>
        <v>488.88948088767069</v>
      </c>
      <c r="D50" s="95">
        <f t="shared" si="1"/>
        <v>359.0404347639053</v>
      </c>
      <c r="E50" s="91">
        <f t="shared" si="2"/>
        <v>4.0737033274288033</v>
      </c>
      <c r="F50" s="89">
        <f t="shared" si="3"/>
        <v>19.100354457577609</v>
      </c>
      <c r="G50" s="52">
        <f t="shared" si="4"/>
        <v>1146.0212674546565</v>
      </c>
      <c r="H50" s="100"/>
      <c r="W50" s="38" t="s">
        <v>33</v>
      </c>
      <c r="X50" s="73" t="s">
        <v>30</v>
      </c>
      <c r="Y50" s="1"/>
      <c r="Z50" s="3"/>
      <c r="AA50" s="3"/>
      <c r="AB50" s="3"/>
      <c r="AC50" s="3"/>
    </row>
    <row r="51" spans="1:29" x14ac:dyDescent="0.2">
      <c r="A51" s="14"/>
      <c r="B51" s="77">
        <v>13</v>
      </c>
      <c r="C51" s="76">
        <f t="shared" si="0"/>
        <v>621.57997078137305</v>
      </c>
      <c r="D51" s="76">
        <f t="shared" si="1"/>
        <v>456.48833054184036</v>
      </c>
      <c r="E51" s="110">
        <f t="shared" si="2"/>
        <v>4.7809434884407498</v>
      </c>
      <c r="F51" s="84">
        <f t="shared" si="3"/>
        <v>20.692050662375742</v>
      </c>
      <c r="G51" s="85">
        <f t="shared" si="4"/>
        <v>1241.5230397425446</v>
      </c>
      <c r="W51" s="1"/>
      <c r="X51" s="1"/>
      <c r="Y51" s="1"/>
      <c r="Z51" s="3"/>
      <c r="AA51" s="3"/>
      <c r="AB51" s="3"/>
      <c r="AC51" s="3"/>
    </row>
    <row r="52" spans="1:29" x14ac:dyDescent="0.2">
      <c r="A52" s="14"/>
      <c r="B52" s="77">
        <v>14</v>
      </c>
      <c r="C52" s="76">
        <f t="shared" si="0"/>
        <v>776.3383886318104</v>
      </c>
      <c r="D52" s="76">
        <f t="shared" si="1"/>
        <v>570.1429126112015</v>
      </c>
      <c r="E52" s="110">
        <f t="shared" si="2"/>
        <v>5.5447628623336485</v>
      </c>
      <c r="F52" s="84">
        <f t="shared" si="3"/>
        <v>22.283746867173878</v>
      </c>
      <c r="G52" s="85">
        <f t="shared" si="4"/>
        <v>1337.0248120304327</v>
      </c>
      <c r="W52" s="4" t="s">
        <v>34</v>
      </c>
      <c r="X52" s="39" t="s">
        <v>35</v>
      </c>
      <c r="Y52" s="3"/>
      <c r="Z52" s="3"/>
      <c r="AA52" s="3"/>
      <c r="AB52" s="3"/>
      <c r="AC52" s="3"/>
    </row>
    <row r="53" spans="1:29" ht="13.5" thickBot="1" x14ac:dyDescent="0.25">
      <c r="A53" s="14"/>
      <c r="B53" s="53">
        <v>15</v>
      </c>
      <c r="C53" s="44">
        <f t="shared" si="0"/>
        <v>954.86226735873174</v>
      </c>
      <c r="D53" s="44">
        <f t="shared" si="1"/>
        <v>701.25084914825254</v>
      </c>
      <c r="E53" s="111">
        <f t="shared" si="2"/>
        <v>6.3651614491075046</v>
      </c>
      <c r="F53" s="86">
        <f t="shared" si="3"/>
        <v>23.875443071972011</v>
      </c>
      <c r="G53" s="87">
        <f t="shared" si="4"/>
        <v>1432.5265843183206</v>
      </c>
    </row>
  </sheetData>
  <mergeCells count="5">
    <mergeCell ref="A3:C3"/>
    <mergeCell ref="A4:C4"/>
    <mergeCell ref="C30:D30"/>
    <mergeCell ref="E3:G3"/>
    <mergeCell ref="E21:G21"/>
  </mergeCells>
  <phoneticPr fontId="2" type="noConversion"/>
  <hyperlinks>
    <hyperlink ref="X52" r:id="rId1" location="real32806 "/>
    <hyperlink ref="G9" r:id="rId2"/>
    <hyperlink ref="E13" r:id="rId3"/>
  </hyperlinks>
  <printOptions gridLines="1"/>
  <pageMargins left="0.78740157499999996" right="0.78740157499999996" top="0.984251969" bottom="0.984251969" header="0.4921259845" footer="0.4921259845"/>
  <pageSetup paperSize="9" orientation="portrait" r:id="rId4"/>
  <headerFooter alignWithMargins="0">
    <oddHeader>&amp;C&amp;"Arial,Fett"&amp;A</oddHeader>
    <oddFooter>&amp;L&amp;F&amp;C&amp;P/&amp;N&amp;R&amp;D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Ø-Bestimmung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T400;Andreas Georgi</dc:creator>
  <dc:description>Blattspitzenmodifizierung</dc:description>
  <cp:lastModifiedBy>Andreas Georgi</cp:lastModifiedBy>
  <cp:lastPrinted>2023-02-14T13:49:17Z</cp:lastPrinted>
  <dcterms:created xsi:type="dcterms:W3CDTF">2011-12-13T16:36:05Z</dcterms:created>
  <dcterms:modified xsi:type="dcterms:W3CDTF">2024-01-23T18:42:33Z</dcterms:modified>
</cp:coreProperties>
</file>