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6" yWindow="252" windowWidth="21840" windowHeight="13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" i="1" l="1"/>
  <c r="F11" i="1"/>
  <c r="E48" i="1"/>
  <c r="G48" i="1" s="1"/>
  <c r="G49" i="1" s="1"/>
  <c r="F7" i="1"/>
  <c r="D13" i="1" s="1"/>
  <c r="F32" i="1"/>
  <c r="C159" i="2"/>
  <c r="C81" i="2"/>
  <c r="C42" i="2"/>
  <c r="C23" i="2"/>
  <c r="C13" i="2"/>
  <c r="C18" i="2"/>
  <c r="C15" i="2"/>
  <c r="C14" i="2"/>
  <c r="F18" i="1"/>
  <c r="F19" i="1" s="1"/>
  <c r="F25" i="1"/>
  <c r="F26" i="1"/>
  <c r="C159" i="3"/>
  <c r="C81" i="3"/>
  <c r="C42" i="3"/>
  <c r="C23" i="3"/>
  <c r="C13" i="3"/>
  <c r="C18" i="3"/>
  <c r="C15" i="3"/>
  <c r="C14" i="3"/>
  <c r="C8" i="3"/>
  <c r="C10" i="3"/>
  <c r="C11" i="3"/>
  <c r="C12" i="3"/>
  <c r="C5" i="2"/>
  <c r="C6" i="2"/>
  <c r="C7" i="2"/>
  <c r="C169" i="2"/>
  <c r="C86" i="2"/>
  <c r="C45" i="2"/>
  <c r="C24" i="2"/>
  <c r="C9" i="2"/>
  <c r="C8" i="2"/>
  <c r="C11" i="2"/>
  <c r="C10" i="2"/>
  <c r="C12" i="2"/>
  <c r="C19" i="2"/>
  <c r="C16" i="2"/>
  <c r="C17" i="2"/>
  <c r="C34" i="2"/>
  <c r="C29" i="2"/>
  <c r="C26" i="2"/>
  <c r="C25" i="2"/>
  <c r="C21" i="2"/>
  <c r="C22" i="2"/>
  <c r="C39" i="2"/>
  <c r="C36" i="2"/>
  <c r="C35" i="2"/>
  <c r="C37" i="2"/>
  <c r="C38" i="2"/>
  <c r="C20" i="2"/>
  <c r="C27" i="2"/>
  <c r="C28" i="2"/>
  <c r="C31" i="2"/>
  <c r="C30" i="2"/>
  <c r="C65" i="2"/>
  <c r="C55" i="2"/>
  <c r="C50" i="2"/>
  <c r="C47" i="2"/>
  <c r="C48" i="2"/>
  <c r="C49" i="2"/>
  <c r="C52" i="2"/>
  <c r="C51" i="2"/>
  <c r="C53" i="2"/>
  <c r="C54" i="2"/>
  <c r="C32" i="2"/>
  <c r="C33" i="2"/>
  <c r="C60" i="2"/>
  <c r="C62" i="2"/>
  <c r="C63" i="2"/>
  <c r="C64" i="2"/>
  <c r="C75" i="2"/>
  <c r="C70" i="2"/>
  <c r="C72" i="2"/>
  <c r="C71" i="2"/>
  <c r="C73" i="2"/>
  <c r="C67" i="2"/>
  <c r="C68" i="2"/>
  <c r="C69" i="2"/>
  <c r="C74" i="2"/>
  <c r="C40" i="2"/>
  <c r="C43" i="2"/>
  <c r="C41" i="2"/>
  <c r="C44" i="2"/>
  <c r="C80" i="2"/>
  <c r="C83" i="2"/>
  <c r="C82" i="2"/>
  <c r="C127" i="2"/>
  <c r="C106" i="2"/>
  <c r="C96" i="2"/>
  <c r="C91" i="2"/>
  <c r="C93" i="2"/>
  <c r="C92" i="2"/>
  <c r="C94" i="2"/>
  <c r="C95" i="2"/>
  <c r="C101" i="2"/>
  <c r="C98" i="2"/>
  <c r="C97" i="2"/>
  <c r="C88" i="2"/>
  <c r="C89" i="2"/>
  <c r="C90" i="2"/>
  <c r="C46" i="2"/>
  <c r="C103" i="2"/>
  <c r="C104" i="2"/>
  <c r="C116" i="2"/>
  <c r="C121" i="2"/>
  <c r="C118" i="2"/>
  <c r="C117" i="2"/>
  <c r="C119" i="2"/>
  <c r="C120" i="2"/>
  <c r="C124" i="2"/>
  <c r="C122" i="2"/>
  <c r="C123" i="2"/>
  <c r="C125" i="2"/>
  <c r="C111" i="2"/>
  <c r="C113" i="2"/>
  <c r="C114" i="2"/>
  <c r="C126" i="2"/>
  <c r="C66" i="2"/>
  <c r="C61" i="2"/>
  <c r="C57" i="2"/>
  <c r="C58" i="2"/>
  <c r="C59" i="2"/>
  <c r="C148" i="2"/>
  <c r="C137" i="2"/>
  <c r="C142" i="2"/>
  <c r="C145" i="2"/>
  <c r="C143" i="2"/>
  <c r="C144" i="2"/>
  <c r="C146" i="2"/>
  <c r="C147" i="2"/>
  <c r="C158" i="2"/>
  <c r="C153" i="2"/>
  <c r="C150" i="2"/>
  <c r="C149" i="2"/>
  <c r="C151" i="2"/>
  <c r="C152" i="2"/>
  <c r="C155" i="2"/>
  <c r="C154" i="2"/>
  <c r="C156" i="2"/>
  <c r="C139" i="2"/>
  <c r="C140" i="2"/>
  <c r="C141" i="2"/>
  <c r="C163" i="2"/>
  <c r="C160" i="2"/>
  <c r="C157" i="2"/>
  <c r="C84" i="2"/>
  <c r="C85" i="2"/>
  <c r="C77" i="2"/>
  <c r="C76" i="2"/>
  <c r="C252" i="2"/>
  <c r="C210" i="2"/>
  <c r="C189" i="2"/>
  <c r="C179" i="2"/>
  <c r="C174" i="2"/>
  <c r="C176" i="2"/>
  <c r="C175" i="2"/>
  <c r="C184" i="2"/>
  <c r="C181" i="2"/>
  <c r="C180" i="2"/>
  <c r="C182" i="2"/>
  <c r="C183" i="2"/>
  <c r="C186" i="2"/>
  <c r="C185" i="2"/>
  <c r="C199" i="2"/>
  <c r="C194" i="2"/>
  <c r="C191" i="2"/>
  <c r="C190" i="2"/>
  <c r="C171" i="2"/>
  <c r="C170" i="2"/>
  <c r="C196" i="2"/>
  <c r="C195" i="2"/>
  <c r="C108" i="2"/>
  <c r="C107" i="2"/>
  <c r="C105" i="2"/>
  <c r="C102" i="2"/>
  <c r="C99" i="2"/>
  <c r="C100" i="2"/>
  <c r="C56" i="2"/>
  <c r="C204" i="2"/>
  <c r="C207" i="2"/>
  <c r="C205" i="2"/>
  <c r="C206" i="2"/>
  <c r="C208" i="2"/>
  <c r="C209" i="2"/>
  <c r="C201" i="2"/>
  <c r="C202" i="2"/>
  <c r="C231" i="2"/>
  <c r="C220" i="2"/>
  <c r="C215" i="2"/>
  <c r="C212" i="2"/>
  <c r="C211" i="2"/>
  <c r="C132" i="2"/>
  <c r="C129" i="2"/>
  <c r="C130" i="2"/>
  <c r="C109" i="2"/>
  <c r="C110" i="2"/>
  <c r="C78" i="2"/>
  <c r="C203" i="2"/>
  <c r="C213" i="2"/>
  <c r="C214" i="2"/>
  <c r="C217" i="2"/>
  <c r="C216" i="2"/>
  <c r="C218" i="2"/>
  <c r="C219" i="2"/>
  <c r="C128" i="2"/>
  <c r="C87" i="2"/>
  <c r="C225" i="2"/>
  <c r="C222" i="2"/>
  <c r="C221" i="2"/>
  <c r="C223" i="2"/>
  <c r="C224" i="2"/>
  <c r="C228" i="2"/>
  <c r="C226" i="2"/>
  <c r="C227" i="2"/>
  <c r="C229" i="2"/>
  <c r="C177" i="2"/>
  <c r="C178" i="2"/>
  <c r="C230" i="2"/>
  <c r="C241" i="2"/>
  <c r="C236" i="2"/>
  <c r="C233" i="2"/>
  <c r="C232" i="2"/>
  <c r="C234" i="2"/>
  <c r="C235" i="2"/>
  <c r="C238" i="2"/>
  <c r="C237" i="2"/>
  <c r="C239" i="2"/>
  <c r="C240" i="2"/>
  <c r="C197" i="2"/>
  <c r="C166" i="2"/>
  <c r="C164" i="2"/>
  <c r="C165" i="2"/>
  <c r="C167" i="2"/>
  <c r="C168" i="2"/>
  <c r="C79" i="2"/>
  <c r="C112" i="2"/>
  <c r="C115" i="2"/>
  <c r="C246" i="2"/>
  <c r="C243" i="2"/>
  <c r="C244" i="2"/>
  <c r="C245" i="2"/>
  <c r="C249" i="2"/>
  <c r="C247" i="2"/>
  <c r="C250" i="2"/>
  <c r="C251" i="2"/>
  <c r="C192" i="2"/>
  <c r="C193" i="2"/>
  <c r="C187" i="2"/>
  <c r="C188" i="2"/>
  <c r="C248" i="2"/>
  <c r="C293" i="2"/>
  <c r="C272" i="2"/>
  <c r="C262" i="2"/>
  <c r="C257" i="2"/>
  <c r="C254" i="2"/>
  <c r="C253" i="2"/>
  <c r="C255" i="2"/>
  <c r="C256" i="2"/>
  <c r="C259" i="2"/>
  <c r="C258" i="2"/>
  <c r="C242" i="2"/>
  <c r="C260" i="2"/>
  <c r="C261" i="2"/>
  <c r="C131" i="2"/>
  <c r="C134" i="2"/>
  <c r="C135" i="2"/>
  <c r="C136" i="2"/>
  <c r="C267" i="2"/>
  <c r="C264" i="2"/>
  <c r="C265" i="2"/>
  <c r="C266" i="2"/>
  <c r="C269" i="2"/>
  <c r="C268" i="2"/>
  <c r="C133" i="2"/>
  <c r="C263" i="2"/>
  <c r="C270" i="2"/>
  <c r="C271" i="2"/>
  <c r="C282" i="2"/>
  <c r="C277" i="2"/>
  <c r="C274" i="2"/>
  <c r="C273" i="2"/>
  <c r="C275" i="2"/>
  <c r="C276" i="2"/>
  <c r="C138" i="2"/>
  <c r="C279" i="2"/>
  <c r="C278" i="2"/>
  <c r="C280" i="2"/>
  <c r="C281" i="2"/>
  <c r="C161" i="2"/>
  <c r="C162" i="2"/>
  <c r="C287" i="2"/>
  <c r="C284" i="2"/>
  <c r="C283" i="2"/>
  <c r="C285" i="2"/>
  <c r="C290" i="2"/>
  <c r="C288" i="2"/>
  <c r="C289" i="2"/>
  <c r="C172" i="2"/>
  <c r="C173" i="2"/>
  <c r="C291" i="2"/>
  <c r="C292" i="2"/>
  <c r="C314" i="2"/>
  <c r="C303" i="2"/>
  <c r="C298" i="2"/>
  <c r="C295" i="2"/>
  <c r="C296" i="2"/>
  <c r="C294" i="2"/>
  <c r="C198" i="2"/>
  <c r="C200" i="2"/>
  <c r="C286" i="2"/>
  <c r="C297" i="2"/>
  <c r="C299" i="2"/>
  <c r="C300" i="2"/>
  <c r="C301" i="2"/>
  <c r="C302" i="2"/>
  <c r="C304" i="2"/>
  <c r="C305" i="2"/>
  <c r="C306" i="2"/>
  <c r="C307" i="2"/>
  <c r="C308" i="2"/>
  <c r="C309" i="2"/>
  <c r="C310" i="2"/>
  <c r="C311" i="2"/>
  <c r="C312" i="2"/>
  <c r="C313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5" i="3"/>
  <c r="C6" i="3"/>
  <c r="C7" i="3"/>
  <c r="C169" i="3"/>
  <c r="C86" i="3"/>
  <c r="C45" i="3"/>
  <c r="C24" i="3"/>
  <c r="C9" i="3"/>
  <c r="C19" i="3"/>
  <c r="C16" i="3"/>
  <c r="C17" i="3"/>
  <c r="C21" i="3"/>
  <c r="C20" i="3"/>
  <c r="C34" i="3"/>
  <c r="C29" i="3"/>
  <c r="C26" i="3"/>
  <c r="C25" i="3"/>
  <c r="C27" i="3"/>
  <c r="C39" i="3"/>
  <c r="C36" i="3"/>
  <c r="C37" i="3"/>
  <c r="C38" i="3"/>
  <c r="C22" i="3"/>
  <c r="C31" i="3"/>
  <c r="C32" i="3"/>
  <c r="C33" i="3"/>
  <c r="C35" i="3"/>
  <c r="C65" i="3"/>
  <c r="C55" i="3"/>
  <c r="C50" i="3"/>
  <c r="C52" i="3"/>
  <c r="C51" i="3"/>
  <c r="C53" i="3"/>
  <c r="C54" i="3"/>
  <c r="C30" i="3"/>
  <c r="C28" i="3"/>
  <c r="C40" i="3"/>
  <c r="C43" i="3"/>
  <c r="C41" i="3"/>
  <c r="C44" i="3"/>
  <c r="C75" i="3"/>
  <c r="C70" i="3"/>
  <c r="C67" i="3"/>
  <c r="C68" i="3"/>
  <c r="C69" i="3"/>
  <c r="C72" i="3"/>
  <c r="C73" i="3"/>
  <c r="C74" i="3"/>
  <c r="C80" i="3"/>
  <c r="C77" i="3"/>
  <c r="C76" i="3"/>
  <c r="C47" i="3"/>
  <c r="C48" i="3"/>
  <c r="C49" i="3"/>
  <c r="C127" i="3"/>
  <c r="C106" i="3"/>
  <c r="C96" i="3"/>
  <c r="C91" i="3"/>
  <c r="C88" i="3"/>
  <c r="C89" i="3"/>
  <c r="C90" i="3"/>
  <c r="C101" i="3"/>
  <c r="C98" i="3"/>
  <c r="C97" i="3"/>
  <c r="C99" i="3"/>
  <c r="C100" i="3"/>
  <c r="C93" i="3"/>
  <c r="C94" i="3"/>
  <c r="C95" i="3"/>
  <c r="C60" i="3"/>
  <c r="C57" i="3"/>
  <c r="C56" i="3"/>
  <c r="C62" i="3"/>
  <c r="C61" i="3"/>
  <c r="C58" i="3"/>
  <c r="C63" i="3"/>
  <c r="C116" i="3"/>
  <c r="C111" i="3"/>
  <c r="C113" i="3"/>
  <c r="C114" i="3"/>
  <c r="C121" i="3"/>
  <c r="C124" i="3"/>
  <c r="C125" i="3"/>
  <c r="C126" i="3"/>
  <c r="C148" i="3"/>
  <c r="C137" i="3"/>
  <c r="C132" i="3"/>
  <c r="C129" i="3"/>
  <c r="C128" i="3"/>
  <c r="C130" i="3"/>
  <c r="C122" i="3"/>
  <c r="C123" i="3"/>
  <c r="C131" i="3"/>
  <c r="C64" i="3"/>
  <c r="C71" i="3"/>
  <c r="C66" i="3"/>
  <c r="C142" i="3"/>
  <c r="C139" i="3"/>
  <c r="C140" i="3"/>
  <c r="C141" i="3"/>
  <c r="C158" i="3"/>
  <c r="C153" i="3"/>
  <c r="C155" i="3"/>
  <c r="C156" i="3"/>
  <c r="C163" i="3"/>
  <c r="C160" i="3"/>
  <c r="C161" i="3"/>
  <c r="C162" i="3"/>
  <c r="C166" i="3"/>
  <c r="C164" i="3"/>
  <c r="C150" i="3"/>
  <c r="C151" i="3"/>
  <c r="C152" i="3"/>
  <c r="C167" i="3"/>
  <c r="C165" i="3"/>
  <c r="C87" i="3"/>
  <c r="C83" i="3"/>
  <c r="C84" i="3"/>
  <c r="C85" i="3"/>
  <c r="C82" i="3"/>
  <c r="C252" i="3"/>
  <c r="C210" i="3"/>
  <c r="C189" i="3"/>
  <c r="C179" i="3"/>
  <c r="C174" i="3"/>
  <c r="C171" i="3"/>
  <c r="C170" i="3"/>
  <c r="C199" i="3"/>
  <c r="C194" i="3"/>
  <c r="C191" i="3"/>
  <c r="C190" i="3"/>
  <c r="C196" i="3"/>
  <c r="C195" i="3"/>
  <c r="C197" i="3"/>
  <c r="C204" i="3"/>
  <c r="C201" i="3"/>
  <c r="C200" i="3"/>
  <c r="C202" i="3"/>
  <c r="C203" i="3"/>
  <c r="C184" i="3"/>
  <c r="C186" i="3"/>
  <c r="C187" i="3"/>
  <c r="C207" i="3"/>
  <c r="C205" i="3"/>
  <c r="C108" i="3"/>
  <c r="C109" i="3"/>
  <c r="C110" i="3"/>
  <c r="C107" i="3"/>
  <c r="C59" i="3"/>
  <c r="C92" i="3"/>
  <c r="C208" i="3"/>
  <c r="C209" i="3"/>
  <c r="C231" i="3"/>
  <c r="C220" i="3"/>
  <c r="C215" i="3"/>
  <c r="C212" i="3"/>
  <c r="C211" i="3"/>
  <c r="C213" i="3"/>
  <c r="C214" i="3"/>
  <c r="C134" i="3"/>
  <c r="C135" i="3"/>
  <c r="C133" i="3"/>
  <c r="C118" i="3"/>
  <c r="C119" i="3"/>
  <c r="C120" i="3"/>
  <c r="C117" i="3"/>
  <c r="C103" i="3"/>
  <c r="C104" i="3"/>
  <c r="C217" i="3"/>
  <c r="C218" i="3"/>
  <c r="C219" i="3"/>
  <c r="C225" i="3"/>
  <c r="C222" i="3"/>
  <c r="C221" i="3"/>
  <c r="C223" i="3"/>
  <c r="C216" i="3"/>
  <c r="C224" i="3"/>
  <c r="C154" i="3"/>
  <c r="C46" i="3"/>
  <c r="C78" i="3"/>
  <c r="C79" i="3"/>
  <c r="C105" i="3"/>
  <c r="C115" i="3"/>
  <c r="C228" i="3"/>
  <c r="C226" i="3"/>
  <c r="C227" i="3"/>
  <c r="C229" i="3"/>
  <c r="C230" i="3"/>
  <c r="C241" i="3"/>
  <c r="C236" i="3"/>
  <c r="C233" i="3"/>
  <c r="C232" i="3"/>
  <c r="C234" i="3"/>
  <c r="C235" i="3"/>
  <c r="C192" i="3"/>
  <c r="C193" i="3"/>
  <c r="C181" i="3"/>
  <c r="C182" i="3"/>
  <c r="C183" i="3"/>
  <c r="C102" i="3"/>
  <c r="C238" i="3"/>
  <c r="C237" i="3"/>
  <c r="C239" i="3"/>
  <c r="C240" i="3"/>
  <c r="C246" i="3"/>
  <c r="C243" i="3"/>
  <c r="C242" i="3"/>
  <c r="C244" i="3"/>
  <c r="C245" i="3"/>
  <c r="C249" i="3"/>
  <c r="C247" i="3"/>
  <c r="C206" i="3"/>
  <c r="C188" i="3"/>
  <c r="C145" i="3"/>
  <c r="C146" i="3"/>
  <c r="C250" i="3"/>
  <c r="C251" i="3"/>
  <c r="C293" i="3"/>
  <c r="C272" i="3"/>
  <c r="C262" i="3"/>
  <c r="C257" i="3"/>
  <c r="C254" i="3"/>
  <c r="C253" i="3"/>
  <c r="C255" i="3"/>
  <c r="C256" i="3"/>
  <c r="C259" i="3"/>
  <c r="C260" i="3"/>
  <c r="C258" i="3"/>
  <c r="C138" i="3"/>
  <c r="C143" i="3"/>
  <c r="C144" i="3"/>
  <c r="C261" i="3"/>
  <c r="C267" i="3"/>
  <c r="C264" i="3"/>
  <c r="C263" i="3"/>
  <c r="C265" i="3"/>
  <c r="C266" i="3"/>
  <c r="C269" i="3"/>
  <c r="C268" i="3"/>
  <c r="C157" i="3"/>
  <c r="C149" i="3"/>
  <c r="C168" i="3"/>
  <c r="C172" i="3"/>
  <c r="C173" i="3"/>
  <c r="C270" i="3"/>
  <c r="C271" i="3"/>
  <c r="C282" i="3"/>
  <c r="C277" i="3"/>
  <c r="C274" i="3"/>
  <c r="C273" i="3"/>
  <c r="C275" i="3"/>
  <c r="C276" i="3"/>
  <c r="C176" i="3"/>
  <c r="C177" i="3"/>
  <c r="C180" i="3"/>
  <c r="C279" i="3"/>
  <c r="C278" i="3"/>
  <c r="C280" i="3"/>
  <c r="C281" i="3"/>
  <c r="C287" i="3"/>
  <c r="C284" i="3"/>
  <c r="C283" i="3"/>
  <c r="C112" i="3"/>
  <c r="C198" i="3"/>
  <c r="C175" i="3"/>
  <c r="C285" i="3"/>
  <c r="C286" i="3"/>
  <c r="C290" i="3"/>
  <c r="C288" i="3"/>
  <c r="C289" i="3"/>
  <c r="C291" i="3"/>
  <c r="C292" i="3"/>
  <c r="C248" i="3"/>
  <c r="C314" i="3"/>
  <c r="C303" i="3"/>
  <c r="C298" i="3"/>
  <c r="C295" i="3"/>
  <c r="C296" i="3"/>
  <c r="C297" i="3"/>
  <c r="C300" i="3"/>
  <c r="C301" i="3"/>
  <c r="C299" i="3"/>
  <c r="C147" i="3"/>
  <c r="C136" i="3"/>
  <c r="C308" i="3"/>
  <c r="C305" i="3"/>
  <c r="C304" i="3"/>
  <c r="C311" i="3"/>
  <c r="C309" i="3"/>
  <c r="C310" i="3"/>
  <c r="C178" i="3"/>
  <c r="C185" i="3"/>
  <c r="C294" i="3"/>
  <c r="C302" i="3"/>
  <c r="C306" i="3"/>
  <c r="C307" i="3"/>
  <c r="C312" i="3"/>
  <c r="C313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F21" i="1" l="1"/>
  <c r="F13" i="1"/>
  <c r="I8" i="3"/>
  <c r="I12" i="2"/>
  <c r="I14" i="2"/>
  <c r="I24" i="3"/>
  <c r="I26" i="3"/>
  <c r="I26" i="2"/>
  <c r="I10" i="3"/>
  <c r="I15" i="3"/>
  <c r="I14" i="3"/>
  <c r="I7" i="3"/>
  <c r="F94" i="1"/>
  <c r="I18" i="2"/>
  <c r="I11" i="3"/>
  <c r="I12" i="3"/>
  <c r="I24" i="2"/>
  <c r="I19" i="3"/>
  <c r="I23" i="2"/>
  <c r="I17" i="2"/>
  <c r="I13" i="2"/>
  <c r="I21" i="3"/>
  <c r="I15" i="2"/>
  <c r="I13" i="3"/>
  <c r="I23" i="3"/>
  <c r="I9" i="3"/>
  <c r="I16" i="3"/>
  <c r="I27" i="3"/>
  <c r="I19" i="2"/>
  <c r="I20" i="3"/>
  <c r="I21" i="2"/>
  <c r="I25" i="2"/>
  <c r="I10" i="2"/>
  <c r="I27" i="2"/>
  <c r="I22" i="3"/>
  <c r="I20" i="2"/>
  <c r="I16" i="2"/>
  <c r="I7" i="2"/>
  <c r="I25" i="3"/>
  <c r="I22" i="2"/>
  <c r="I11" i="2"/>
  <c r="I8" i="2"/>
  <c r="I17" i="3"/>
  <c r="I18" i="3"/>
  <c r="I9" i="2"/>
  <c r="F80" i="1"/>
  <c r="F42" i="1" l="1"/>
  <c r="F44" i="1"/>
  <c r="F56" i="1" l="1"/>
  <c r="F64" i="1"/>
  <c r="F54" i="1"/>
  <c r="F60" i="1"/>
  <c r="F74" i="1" l="1"/>
  <c r="F65" i="1"/>
  <c r="F66" i="1"/>
  <c r="F61" i="1"/>
  <c r="F72" i="1"/>
  <c r="F62" i="1"/>
  <c r="O58" i="2" l="1"/>
  <c r="E58" i="2" s="1"/>
  <c r="B58" i="2" s="1"/>
  <c r="O23" i="2"/>
  <c r="E23" i="2" s="1"/>
  <c r="B23" i="2" s="1"/>
  <c r="O31" i="2"/>
  <c r="E31" i="2" s="1"/>
  <c r="B31" i="2" s="1"/>
  <c r="O247" i="2"/>
  <c r="E247" i="2" s="1"/>
  <c r="B247" i="2" s="1"/>
  <c r="O87" i="2"/>
  <c r="E87" i="2" s="1"/>
  <c r="B87" i="2" s="1"/>
  <c r="O106" i="2"/>
  <c r="E106" i="2" s="1"/>
  <c r="B106" i="2" s="1"/>
  <c r="O258" i="2"/>
  <c r="E258" i="2" s="1"/>
  <c r="B258" i="2" s="1"/>
  <c r="O202" i="2"/>
  <c r="E202" i="2" s="1"/>
  <c r="B202" i="2" s="1"/>
  <c r="O127" i="2"/>
  <c r="E127" i="2" s="1"/>
  <c r="B127" i="2" s="1"/>
  <c r="O192" i="2"/>
  <c r="E192" i="2" s="1"/>
  <c r="B192" i="2" s="1"/>
  <c r="O239" i="2"/>
  <c r="E239" i="2" s="1"/>
  <c r="B239" i="2" s="1"/>
  <c r="O65" i="2"/>
  <c r="E65" i="2" s="1"/>
  <c r="B65" i="2" s="1"/>
  <c r="O177" i="2"/>
  <c r="E177" i="2" s="1"/>
  <c r="B177" i="2" s="1"/>
  <c r="O36" i="2"/>
  <c r="E36" i="2" s="1"/>
  <c r="B36" i="2" s="1"/>
  <c r="O213" i="2"/>
  <c r="E213" i="2" s="1"/>
  <c r="B213" i="2" s="1"/>
  <c r="O129" i="2"/>
  <c r="E129" i="2" s="1"/>
  <c r="B129" i="2" s="1"/>
  <c r="O304" i="2"/>
  <c r="E304" i="2" s="1"/>
  <c r="B304" i="2" s="1"/>
  <c r="O262" i="2"/>
  <c r="E262" i="2" s="1"/>
  <c r="B262" i="2" s="1"/>
  <c r="O74" i="2"/>
  <c r="E74" i="2" s="1"/>
  <c r="B74" i="2" s="1"/>
  <c r="O237" i="2"/>
  <c r="E237" i="2" s="1"/>
  <c r="B237" i="2" s="1"/>
  <c r="O294" i="2"/>
  <c r="E294" i="2" s="1"/>
  <c r="B294" i="2" s="1"/>
  <c r="O110" i="2"/>
  <c r="E110" i="2" s="1"/>
  <c r="B110" i="2" s="1"/>
  <c r="O277" i="2"/>
  <c r="E277" i="2" s="1"/>
  <c r="B277" i="2" s="1"/>
  <c r="O216" i="2"/>
  <c r="E216" i="2" s="1"/>
  <c r="B216" i="2" s="1"/>
  <c r="O156" i="2"/>
  <c r="E156" i="2" s="1"/>
  <c r="B156" i="2" s="1"/>
  <c r="O221" i="2"/>
  <c r="E221" i="2" s="1"/>
  <c r="B221" i="2" s="1"/>
  <c r="O135" i="2"/>
  <c r="E135" i="2" s="1"/>
  <c r="B135" i="2" s="1"/>
  <c r="O252" i="2"/>
  <c r="E252" i="2" s="1"/>
  <c r="B252" i="2" s="1"/>
  <c r="O161" i="2"/>
  <c r="E161" i="2" s="1"/>
  <c r="B161" i="2" s="1"/>
  <c r="O251" i="2"/>
  <c r="E251" i="2" s="1"/>
  <c r="B251" i="2" s="1"/>
  <c r="O322" i="2"/>
  <c r="E322" i="2" s="1"/>
  <c r="B322" i="2" s="1"/>
  <c r="O244" i="2"/>
  <c r="E244" i="2" s="1"/>
  <c r="B244" i="2" s="1"/>
  <c r="O84" i="2"/>
  <c r="E84" i="2" s="1"/>
  <c r="B84" i="2" s="1"/>
  <c r="O170" i="2"/>
  <c r="E170" i="2" s="1"/>
  <c r="B170" i="2" s="1"/>
  <c r="O78" i="2"/>
  <c r="E78" i="2" s="1"/>
  <c r="B78" i="2" s="1"/>
  <c r="O152" i="2"/>
  <c r="E152" i="2" s="1"/>
  <c r="B152" i="2" s="1"/>
  <c r="O261" i="2"/>
  <c r="E261" i="2" s="1"/>
  <c r="B261" i="2" s="1"/>
  <c r="O139" i="2"/>
  <c r="E139" i="2" s="1"/>
  <c r="B139" i="2" s="1"/>
  <c r="O109" i="2"/>
  <c r="E109" i="2" s="1"/>
  <c r="B109" i="2" s="1"/>
  <c r="O185" i="2"/>
  <c r="E185" i="2" s="1"/>
  <c r="B185" i="2" s="1"/>
  <c r="O134" i="2"/>
  <c r="E134" i="2" s="1"/>
  <c r="B134" i="2" s="1"/>
  <c r="O14" i="2"/>
  <c r="E14" i="2" s="1"/>
  <c r="B14" i="2" s="1"/>
  <c r="O282" i="2"/>
  <c r="E282" i="2" s="1"/>
  <c r="B282" i="2" s="1"/>
  <c r="O183" i="2"/>
  <c r="E183" i="2" s="1"/>
  <c r="B183" i="2" s="1"/>
  <c r="O92" i="2"/>
  <c r="E92" i="2" s="1"/>
  <c r="B92" i="2" s="1"/>
  <c r="O308" i="2"/>
  <c r="E308" i="2" s="1"/>
  <c r="B308" i="2" s="1"/>
  <c r="O227" i="2"/>
  <c r="E227" i="2" s="1"/>
  <c r="B227" i="2" s="1"/>
  <c r="O224" i="2"/>
  <c r="E224" i="2" s="1"/>
  <c r="B224" i="2" s="1"/>
  <c r="O41" i="2"/>
  <c r="E41" i="2" s="1"/>
  <c r="B41" i="2" s="1"/>
  <c r="O305" i="2"/>
  <c r="E305" i="2" s="1"/>
  <c r="B305" i="2" s="1"/>
  <c r="O263" i="2"/>
  <c r="E263" i="2" s="1"/>
  <c r="B263" i="2" s="1"/>
  <c r="O145" i="2"/>
  <c r="E145" i="2" s="1"/>
  <c r="B145" i="2" s="1"/>
  <c r="O317" i="2"/>
  <c r="E317" i="2" s="1"/>
  <c r="B317" i="2" s="1"/>
  <c r="O196" i="2"/>
  <c r="E196" i="2" s="1"/>
  <c r="B196" i="2" s="1"/>
  <c r="O274" i="2"/>
  <c r="E274" i="2" s="1"/>
  <c r="B274" i="2" s="1"/>
  <c r="O245" i="2"/>
  <c r="E245" i="2" s="1"/>
  <c r="B245" i="2" s="1"/>
  <c r="O291" i="2"/>
  <c r="E291" i="2" s="1"/>
  <c r="B291" i="2" s="1"/>
  <c r="O37" i="2"/>
  <c r="E37" i="2" s="1"/>
  <c r="B37" i="2" s="1"/>
  <c r="O136" i="2"/>
  <c r="E136" i="2" s="1"/>
  <c r="B136" i="2" s="1"/>
  <c r="O168" i="2"/>
  <c r="E168" i="2" s="1"/>
  <c r="B168" i="2" s="1"/>
  <c r="O301" i="2"/>
  <c r="E301" i="2" s="1"/>
  <c r="B301" i="2" s="1"/>
  <c r="O45" i="2"/>
  <c r="E45" i="2" s="1"/>
  <c r="B45" i="2" s="1"/>
  <c r="O184" i="2"/>
  <c r="E184" i="2" s="1"/>
  <c r="B184" i="2" s="1"/>
  <c r="O120" i="2"/>
  <c r="E120" i="2" s="1"/>
  <c r="B120" i="2" s="1"/>
  <c r="O24" i="2"/>
  <c r="E24" i="2" s="1"/>
  <c r="B24" i="2" s="1"/>
  <c r="O123" i="2"/>
  <c r="E123" i="2" s="1"/>
  <c r="B123" i="2" s="1"/>
  <c r="O296" i="2"/>
  <c r="E296" i="2" s="1"/>
  <c r="B296" i="2" s="1"/>
  <c r="O80" i="2"/>
  <c r="E80" i="2" s="1"/>
  <c r="B80" i="2" s="1"/>
  <c r="O53" i="2"/>
  <c r="E53" i="2" s="1"/>
  <c r="B53" i="2" s="1"/>
  <c r="O165" i="2"/>
  <c r="E165" i="2" s="1"/>
  <c r="B165" i="2" s="1"/>
  <c r="O113" i="2"/>
  <c r="E113" i="2" s="1"/>
  <c r="B113" i="2" s="1"/>
  <c r="O125" i="2"/>
  <c r="E125" i="2" s="1"/>
  <c r="B125" i="2" s="1"/>
  <c r="O333" i="2"/>
  <c r="E333" i="2" s="1"/>
  <c r="B333" i="2" s="1"/>
  <c r="O246" i="2"/>
  <c r="E246" i="2" s="1"/>
  <c r="B246" i="2" s="1"/>
  <c r="O27" i="2"/>
  <c r="E27" i="2" s="1"/>
  <c r="B27" i="2" s="1"/>
  <c r="O68" i="2"/>
  <c r="E68" i="2" s="1"/>
  <c r="B68" i="2" s="1"/>
  <c r="O20" i="2"/>
  <c r="E20" i="2" s="1"/>
  <c r="B20" i="2" s="1"/>
  <c r="O81" i="2"/>
  <c r="E81" i="2" s="1"/>
  <c r="B81" i="2" s="1"/>
  <c r="O205" i="2"/>
  <c r="E205" i="2" s="1"/>
  <c r="B205" i="2" s="1"/>
  <c r="O56" i="2"/>
  <c r="E56" i="2" s="1"/>
  <c r="B56" i="2" s="1"/>
  <c r="O179" i="2"/>
  <c r="E179" i="2" s="1"/>
  <c r="B179" i="2" s="1"/>
  <c r="O62" i="2"/>
  <c r="E62" i="2" s="1"/>
  <c r="B62" i="2" s="1"/>
  <c r="O122" i="2"/>
  <c r="E122" i="2" s="1"/>
  <c r="B122" i="2" s="1"/>
  <c r="O100" i="2"/>
  <c r="E100" i="2" s="1"/>
  <c r="B100" i="2" s="1"/>
  <c r="O329" i="2"/>
  <c r="E329" i="2" s="1"/>
  <c r="B329" i="2" s="1"/>
  <c r="O35" i="2"/>
  <c r="E35" i="2" s="1"/>
  <c r="B35" i="2" s="1"/>
  <c r="O59" i="2"/>
  <c r="E59" i="2" s="1"/>
  <c r="B59" i="2" s="1"/>
  <c r="O195" i="2"/>
  <c r="E195" i="2" s="1"/>
  <c r="B195" i="2" s="1"/>
  <c r="O235" i="2"/>
  <c r="E235" i="2" s="1"/>
  <c r="B235" i="2" s="1"/>
  <c r="O189" i="2"/>
  <c r="E189" i="2" s="1"/>
  <c r="B189" i="2" s="1"/>
  <c r="O250" i="2"/>
  <c r="E250" i="2" s="1"/>
  <c r="B250" i="2" s="1"/>
  <c r="O200" i="2"/>
  <c r="E200" i="2" s="1"/>
  <c r="B200" i="2" s="1"/>
  <c r="O222" i="2"/>
  <c r="E222" i="2" s="1"/>
  <c r="B222" i="2" s="1"/>
  <c r="O40" i="2"/>
  <c r="E40" i="2" s="1"/>
  <c r="B40" i="2" s="1"/>
  <c r="O203" i="2"/>
  <c r="E203" i="2" s="1"/>
  <c r="B203" i="2" s="1"/>
  <c r="O275" i="2"/>
  <c r="E275" i="2" s="1"/>
  <c r="B275" i="2" s="1"/>
  <c r="O327" i="2"/>
  <c r="E327" i="2" s="1"/>
  <c r="B327" i="2" s="1"/>
  <c r="O44" i="2"/>
  <c r="E44" i="2" s="1"/>
  <c r="B44" i="2" s="1"/>
  <c r="O138" i="2"/>
  <c r="E138" i="2" s="1"/>
  <c r="B138" i="2" s="1"/>
  <c r="O144" i="2"/>
  <c r="E144" i="2" s="1"/>
  <c r="B144" i="2" s="1"/>
  <c r="O155" i="2"/>
  <c r="E155" i="2" s="1"/>
  <c r="B155" i="2" s="1"/>
  <c r="O97" i="2"/>
  <c r="E97" i="2" s="1"/>
  <c r="B97" i="2" s="1"/>
  <c r="O60" i="2"/>
  <c r="E60" i="2" s="1"/>
  <c r="B60" i="2" s="1"/>
  <c r="O273" i="2"/>
  <c r="E273" i="2" s="1"/>
  <c r="B273" i="2" s="1"/>
  <c r="O52" i="2"/>
  <c r="E52" i="2" s="1"/>
  <c r="B52" i="2" s="1"/>
  <c r="O19" i="2"/>
  <c r="E19" i="2" s="1"/>
  <c r="B19" i="2" s="1"/>
  <c r="O249" i="2"/>
  <c r="E249" i="2" s="1"/>
  <c r="B249" i="2" s="1"/>
  <c r="O104" i="2"/>
  <c r="E104" i="2" s="1"/>
  <c r="B104" i="2" s="1"/>
  <c r="O283" i="2"/>
  <c r="E283" i="2" s="1"/>
  <c r="B283" i="2" s="1"/>
  <c r="O330" i="2"/>
  <c r="E330" i="2" s="1"/>
  <c r="B330" i="2" s="1"/>
  <c r="O162" i="2"/>
  <c r="E162" i="2" s="1"/>
  <c r="B162" i="2" s="1"/>
  <c r="O163" i="2"/>
  <c r="E163" i="2" s="1"/>
  <c r="B163" i="2" s="1"/>
  <c r="O182" i="2"/>
  <c r="E182" i="2" s="1"/>
  <c r="B182" i="2" s="1"/>
  <c r="O86" i="2"/>
  <c r="E86" i="2" s="1"/>
  <c r="B86" i="2" s="1"/>
  <c r="O264" i="2"/>
  <c r="E264" i="2" s="1"/>
  <c r="B264" i="2" s="1"/>
  <c r="O178" i="2"/>
  <c r="E178" i="2" s="1"/>
  <c r="B178" i="2" s="1"/>
  <c r="O272" i="2"/>
  <c r="E272" i="2" s="1"/>
  <c r="B272" i="2" s="1"/>
  <c r="O70" i="2"/>
  <c r="E70" i="2" s="1"/>
  <c r="B70" i="2" s="1"/>
  <c r="O66" i="2"/>
  <c r="E66" i="2" s="1"/>
  <c r="B66" i="2" s="1"/>
  <c r="O99" i="2"/>
  <c r="E99" i="2" s="1"/>
  <c r="B99" i="2" s="1"/>
  <c r="O242" i="2"/>
  <c r="E242" i="2" s="1"/>
  <c r="B242" i="2" s="1"/>
  <c r="O49" i="2"/>
  <c r="E49" i="2" s="1"/>
  <c r="B49" i="2" s="1"/>
  <c r="O33" i="2"/>
  <c r="E33" i="2" s="1"/>
  <c r="B33" i="2" s="1"/>
  <c r="O76" i="2"/>
  <c r="E76" i="2" s="1"/>
  <c r="B76" i="2" s="1"/>
  <c r="O117" i="2"/>
  <c r="E117" i="2" s="1"/>
  <c r="B117" i="2" s="1"/>
  <c r="O88" i="2"/>
  <c r="E88" i="2" s="1"/>
  <c r="B88" i="2" s="1"/>
  <c r="O268" i="2"/>
  <c r="E268" i="2" s="1"/>
  <c r="B268" i="2" s="1"/>
  <c r="O324" i="2"/>
  <c r="E324" i="2" s="1"/>
  <c r="B324" i="2" s="1"/>
  <c r="O204" i="2"/>
  <c r="E204" i="2" s="1"/>
  <c r="B204" i="2" s="1"/>
  <c r="O72" i="2"/>
  <c r="E72" i="2" s="1"/>
  <c r="B72" i="2" s="1"/>
  <c r="O32" i="2"/>
  <c r="E32" i="2" s="1"/>
  <c r="B32" i="2" s="1"/>
  <c r="O124" i="2"/>
  <c r="E124" i="2" s="1"/>
  <c r="B124" i="2" s="1"/>
  <c r="O46" i="2"/>
  <c r="E46" i="2" s="1"/>
  <c r="B46" i="2" s="1"/>
  <c r="O190" i="2"/>
  <c r="E190" i="2" s="1"/>
  <c r="B190" i="2" s="1"/>
  <c r="O8" i="2"/>
  <c r="E8" i="2" s="1"/>
  <c r="B8" i="2" s="1"/>
  <c r="O147" i="2"/>
  <c r="E147" i="2" s="1"/>
  <c r="B147" i="2" s="1"/>
  <c r="O225" i="2"/>
  <c r="E225" i="2" s="1"/>
  <c r="B225" i="2" s="1"/>
  <c r="O229" i="2"/>
  <c r="E229" i="2" s="1"/>
  <c r="B229" i="2" s="1"/>
  <c r="O311" i="2"/>
  <c r="E311" i="2" s="1"/>
  <c r="B311" i="2" s="1"/>
  <c r="O26" i="2"/>
  <c r="E26" i="2" s="1"/>
  <c r="B26" i="2" s="1"/>
  <c r="O57" i="2"/>
  <c r="E57" i="2" s="1"/>
  <c r="B57" i="2" s="1"/>
  <c r="O223" i="2"/>
  <c r="E223" i="2" s="1"/>
  <c r="B223" i="2" s="1"/>
  <c r="O39" i="2"/>
  <c r="E39" i="2" s="1"/>
  <c r="B39" i="2" s="1"/>
  <c r="O94" i="2"/>
  <c r="E94" i="2" s="1"/>
  <c r="B94" i="2" s="1"/>
  <c r="O199" i="2"/>
  <c r="E199" i="2" s="1"/>
  <c r="B199" i="2" s="1"/>
  <c r="O303" i="2"/>
  <c r="E303" i="2" s="1"/>
  <c r="B303" i="2" s="1"/>
  <c r="O197" i="2"/>
  <c r="E197" i="2" s="1"/>
  <c r="B197" i="2" s="1"/>
  <c r="O236" i="2"/>
  <c r="E236" i="2" s="1"/>
  <c r="B236" i="2" s="1"/>
  <c r="O266" i="2"/>
  <c r="E266" i="2" s="1"/>
  <c r="B266" i="2" s="1"/>
  <c r="O141" i="2"/>
  <c r="E141" i="2" s="1"/>
  <c r="B141" i="2" s="1"/>
  <c r="O79" i="2"/>
  <c r="E79" i="2" s="1"/>
  <c r="B79" i="2" s="1"/>
  <c r="O151" i="2"/>
  <c r="E151" i="2" s="1"/>
  <c r="B151" i="2" s="1"/>
  <c r="O290" i="2"/>
  <c r="E290" i="2" s="1"/>
  <c r="B290" i="2" s="1"/>
  <c r="O150" i="2"/>
  <c r="E150" i="2" s="1"/>
  <c r="B150" i="2" s="1"/>
  <c r="O248" i="2"/>
  <c r="E248" i="2" s="1"/>
  <c r="B248" i="2" s="1"/>
  <c r="O107" i="2"/>
  <c r="E107" i="2" s="1"/>
  <c r="B107" i="2" s="1"/>
  <c r="O271" i="2"/>
  <c r="E271" i="2" s="1"/>
  <c r="B271" i="2" s="1"/>
  <c r="O93" i="2"/>
  <c r="E93" i="2" s="1"/>
  <c r="B93" i="2" s="1"/>
  <c r="O9" i="2"/>
  <c r="E9" i="2" s="1"/>
  <c r="B9" i="2" s="1"/>
  <c r="O133" i="2"/>
  <c r="E133" i="2" s="1"/>
  <c r="B133" i="2" s="1"/>
  <c r="O140" i="2"/>
  <c r="E140" i="2" s="1"/>
  <c r="B140" i="2" s="1"/>
  <c r="O22" i="2"/>
  <c r="E22" i="2" s="1"/>
  <c r="B22" i="2" s="1"/>
  <c r="O232" i="2"/>
  <c r="E232" i="2" s="1"/>
  <c r="B232" i="2" s="1"/>
  <c r="O18" i="2"/>
  <c r="E18" i="2" s="1"/>
  <c r="B18" i="2" s="1"/>
  <c r="O260" i="2"/>
  <c r="E260" i="2" s="1"/>
  <c r="B260" i="2" s="1"/>
  <c r="O193" i="2"/>
  <c r="E193" i="2" s="1"/>
  <c r="B193" i="2" s="1"/>
  <c r="O171" i="2"/>
  <c r="E171" i="2" s="1"/>
  <c r="B171" i="2" s="1"/>
  <c r="O219" i="2"/>
  <c r="E219" i="2" s="1"/>
  <c r="B219" i="2" s="1"/>
  <c r="O226" i="2"/>
  <c r="E226" i="2" s="1"/>
  <c r="B226" i="2" s="1"/>
  <c r="O281" i="2"/>
  <c r="E281" i="2" s="1"/>
  <c r="B281" i="2" s="1"/>
  <c r="O148" i="2"/>
  <c r="E148" i="2" s="1"/>
  <c r="B148" i="2" s="1"/>
  <c r="O188" i="2"/>
  <c r="E188" i="2" s="1"/>
  <c r="B188" i="2" s="1"/>
  <c r="O234" i="2"/>
  <c r="E234" i="2" s="1"/>
  <c r="B234" i="2" s="1"/>
  <c r="O269" i="2"/>
  <c r="E269" i="2" s="1"/>
  <c r="B269" i="2" s="1"/>
  <c r="O6" i="2"/>
  <c r="E6" i="2" s="1"/>
  <c r="B6" i="2" s="1"/>
  <c r="O173" i="2"/>
  <c r="E173" i="2" s="1"/>
  <c r="B173" i="2" s="1"/>
  <c r="O257" i="2"/>
  <c r="E257" i="2" s="1"/>
  <c r="B257" i="2" s="1"/>
  <c r="O38" i="2"/>
  <c r="E38" i="2" s="1"/>
  <c r="B38" i="2" s="1"/>
  <c r="O214" i="2"/>
  <c r="E214" i="2" s="1"/>
  <c r="B214" i="2" s="1"/>
  <c r="O102" i="2"/>
  <c r="E102" i="2" s="1"/>
  <c r="B102" i="2" s="1"/>
  <c r="O326" i="2"/>
  <c r="E326" i="2" s="1"/>
  <c r="B326" i="2" s="1"/>
  <c r="O101" i="2"/>
  <c r="E101" i="2" s="1"/>
  <c r="B101" i="2" s="1"/>
  <c r="O302" i="2"/>
  <c r="E302" i="2" s="1"/>
  <c r="B302" i="2" s="1"/>
  <c r="O174" i="2"/>
  <c r="E174" i="2" s="1"/>
  <c r="B174" i="2" s="1"/>
  <c r="O71" i="2"/>
  <c r="E71" i="2" s="1"/>
  <c r="B71" i="2" s="1"/>
  <c r="O121" i="2"/>
  <c r="E121" i="2" s="1"/>
  <c r="B121" i="2" s="1"/>
  <c r="O209" i="2"/>
  <c r="E209" i="2" s="1"/>
  <c r="B209" i="2" s="1"/>
  <c r="O315" i="2"/>
  <c r="E315" i="2" s="1"/>
  <c r="B315" i="2" s="1"/>
  <c r="O111" i="2"/>
  <c r="E111" i="2" s="1"/>
  <c r="B111" i="2" s="1"/>
  <c r="O128" i="2"/>
  <c r="E128" i="2" s="1"/>
  <c r="B128" i="2" s="1"/>
  <c r="O169" i="2"/>
  <c r="E169" i="2" s="1"/>
  <c r="B169" i="2" s="1"/>
  <c r="O13" i="2"/>
  <c r="E13" i="2" s="1"/>
  <c r="B13" i="2" s="1"/>
  <c r="O95" i="2"/>
  <c r="E95" i="2" s="1"/>
  <c r="B95" i="2" s="1"/>
  <c r="O241" i="2"/>
  <c r="E241" i="2" s="1"/>
  <c r="B241" i="2" s="1"/>
  <c r="O181" i="2"/>
  <c r="E181" i="2" s="1"/>
  <c r="B181" i="2" s="1"/>
  <c r="O231" i="2"/>
  <c r="E231" i="2" s="1"/>
  <c r="B231" i="2" s="1"/>
  <c r="O259" i="2"/>
  <c r="E259" i="2" s="1"/>
  <c r="B259" i="2" s="1"/>
  <c r="O47" i="2"/>
  <c r="E47" i="2" s="1"/>
  <c r="B47" i="2" s="1"/>
  <c r="O12" i="2"/>
  <c r="E12" i="2" s="1"/>
  <c r="B12" i="2" s="1"/>
  <c r="O7" i="2"/>
  <c r="E7" i="2" s="1"/>
  <c r="B7" i="2" s="1"/>
  <c r="O34" i="2"/>
  <c r="E34" i="2" s="1"/>
  <c r="B34" i="2" s="1"/>
  <c r="O172" i="2"/>
  <c r="E172" i="2" s="1"/>
  <c r="B172" i="2" s="1"/>
  <c r="O297" i="2"/>
  <c r="E297" i="2" s="1"/>
  <c r="B297" i="2" s="1"/>
  <c r="O51" i="2"/>
  <c r="E51" i="2" s="1"/>
  <c r="B51" i="2" s="1"/>
  <c r="O292" i="2"/>
  <c r="E292" i="2" s="1"/>
  <c r="B292" i="2" s="1"/>
  <c r="O280" i="2"/>
  <c r="E280" i="2" s="1"/>
  <c r="B280" i="2" s="1"/>
  <c r="O90" i="2"/>
  <c r="E90" i="2" s="1"/>
  <c r="B90" i="2" s="1"/>
  <c r="O50" i="2"/>
  <c r="E50" i="2" s="1"/>
  <c r="B50" i="2" s="1"/>
  <c r="O309" i="2"/>
  <c r="E309" i="2" s="1"/>
  <c r="B309" i="2" s="1"/>
  <c r="O132" i="2"/>
  <c r="E132" i="2" s="1"/>
  <c r="B132" i="2" s="1"/>
  <c r="O96" i="2"/>
  <c r="E96" i="2" s="1"/>
  <c r="B96" i="2" s="1"/>
  <c r="O42" i="2"/>
  <c r="E42" i="2" s="1"/>
  <c r="B42" i="2" s="1"/>
  <c r="O17" i="2"/>
  <c r="E17" i="2" s="1"/>
  <c r="B17" i="2" s="1"/>
  <c r="O158" i="2"/>
  <c r="E158" i="2" s="1"/>
  <c r="B158" i="2" s="1"/>
  <c r="O15" i="2"/>
  <c r="E15" i="2" s="1"/>
  <c r="B15" i="2" s="1"/>
  <c r="O105" i="2"/>
  <c r="E105" i="2" s="1"/>
  <c r="B105" i="2" s="1"/>
  <c r="O208" i="2"/>
  <c r="E208" i="2" s="1"/>
  <c r="B208" i="2" s="1"/>
  <c r="O238" i="2"/>
  <c r="E238" i="2" s="1"/>
  <c r="B238" i="2" s="1"/>
  <c r="O243" i="2"/>
  <c r="E243" i="2" s="1"/>
  <c r="B243" i="2" s="1"/>
  <c r="O278" i="2"/>
  <c r="E278" i="2" s="1"/>
  <c r="B278" i="2" s="1"/>
  <c r="O313" i="2"/>
  <c r="E313" i="2" s="1"/>
  <c r="B313" i="2" s="1"/>
  <c r="O285" i="2"/>
  <c r="E285" i="2" s="1"/>
  <c r="B285" i="2" s="1"/>
  <c r="O142" i="2"/>
  <c r="E142" i="2" s="1"/>
  <c r="B142" i="2" s="1"/>
  <c r="O325" i="2"/>
  <c r="E325" i="2" s="1"/>
  <c r="B325" i="2" s="1"/>
  <c r="O254" i="2"/>
  <c r="E254" i="2" s="1"/>
  <c r="B254" i="2" s="1"/>
  <c r="O119" i="2"/>
  <c r="E119" i="2" s="1"/>
  <c r="B119" i="2" s="1"/>
  <c r="O321" i="2"/>
  <c r="E321" i="2" s="1"/>
  <c r="B321" i="2" s="1"/>
  <c r="O279" i="2"/>
  <c r="E279" i="2" s="1"/>
  <c r="B279" i="2" s="1"/>
  <c r="O332" i="2"/>
  <c r="E332" i="2" s="1"/>
  <c r="B332" i="2" s="1"/>
  <c r="O73" i="2"/>
  <c r="E73" i="2" s="1"/>
  <c r="B73" i="2" s="1"/>
  <c r="O187" i="2"/>
  <c r="E187" i="2" s="1"/>
  <c r="B187" i="2" s="1"/>
  <c r="O116" i="2"/>
  <c r="E116" i="2" s="1"/>
  <c r="B116" i="2" s="1"/>
  <c r="O75" i="2"/>
  <c r="E75" i="2" s="1"/>
  <c r="B75" i="2" s="1"/>
  <c r="O143" i="2"/>
  <c r="E143" i="2" s="1"/>
  <c r="B143" i="2" s="1"/>
  <c r="O118" i="2"/>
  <c r="E118" i="2" s="1"/>
  <c r="B118" i="2" s="1"/>
  <c r="O43" i="2"/>
  <c r="E43" i="2" s="1"/>
  <c r="B43" i="2" s="1"/>
  <c r="O175" i="2"/>
  <c r="E175" i="2" s="1"/>
  <c r="B175" i="2" s="1"/>
  <c r="O312" i="2"/>
  <c r="E312" i="2" s="1"/>
  <c r="B312" i="2" s="1"/>
  <c r="O299" i="2"/>
  <c r="E299" i="2" s="1"/>
  <c r="B299" i="2" s="1"/>
  <c r="O64" i="2"/>
  <c r="E64" i="2" s="1"/>
  <c r="B64" i="2" s="1"/>
  <c r="O323" i="2"/>
  <c r="E323" i="2" s="1"/>
  <c r="B323" i="2" s="1"/>
  <c r="O77" i="2"/>
  <c r="E77" i="2" s="1"/>
  <c r="B77" i="2" s="1"/>
  <c r="O218" i="2"/>
  <c r="E218" i="2" s="1"/>
  <c r="B218" i="2" s="1"/>
  <c r="O211" i="2"/>
  <c r="E211" i="2" s="1"/>
  <c r="B211" i="2" s="1"/>
  <c r="O288" i="2"/>
  <c r="E288" i="2" s="1"/>
  <c r="B288" i="2" s="1"/>
  <c r="O153" i="2"/>
  <c r="E153" i="2" s="1"/>
  <c r="B153" i="2" s="1"/>
  <c r="O293" i="2"/>
  <c r="E293" i="2" s="1"/>
  <c r="B293" i="2" s="1"/>
  <c r="O198" i="2"/>
  <c r="E198" i="2" s="1"/>
  <c r="B198" i="2" s="1"/>
  <c r="O48" i="2"/>
  <c r="E48" i="2" s="1"/>
  <c r="B48" i="2" s="1"/>
  <c r="O253" i="2"/>
  <c r="E253" i="2" s="1"/>
  <c r="B253" i="2" s="1"/>
  <c r="O157" i="2"/>
  <c r="E157" i="2" s="1"/>
  <c r="B157" i="2" s="1"/>
  <c r="O126" i="2"/>
  <c r="E126" i="2" s="1"/>
  <c r="B126" i="2" s="1"/>
  <c r="O265" i="2"/>
  <c r="E265" i="2" s="1"/>
  <c r="B265" i="2" s="1"/>
  <c r="O194" i="2"/>
  <c r="E194" i="2" s="1"/>
  <c r="B194" i="2" s="1"/>
  <c r="O267" i="2"/>
  <c r="E267" i="2" s="1"/>
  <c r="B267" i="2" s="1"/>
  <c r="O220" i="2"/>
  <c r="E220" i="2" s="1"/>
  <c r="B220" i="2" s="1"/>
  <c r="O115" i="2"/>
  <c r="E115" i="2" s="1"/>
  <c r="B115" i="2" s="1"/>
  <c r="O55" i="2"/>
  <c r="E55" i="2" s="1"/>
  <c r="B55" i="2" s="1"/>
  <c r="O10" i="2"/>
  <c r="E10" i="2" s="1"/>
  <c r="B10" i="2" s="1"/>
  <c r="O67" i="2"/>
  <c r="E67" i="2" s="1"/>
  <c r="B67" i="2" s="1"/>
  <c r="O154" i="2"/>
  <c r="E154" i="2" s="1"/>
  <c r="B154" i="2" s="1"/>
  <c r="O176" i="2"/>
  <c r="E176" i="2" s="1"/>
  <c r="B176" i="2" s="1"/>
  <c r="O11" i="2"/>
  <c r="E11" i="2" s="1"/>
  <c r="B11" i="2" s="1"/>
  <c r="O30" i="2"/>
  <c r="E30" i="2" s="1"/>
  <c r="B30" i="2" s="1"/>
  <c r="O240" i="2"/>
  <c r="E240" i="2" s="1"/>
  <c r="B240" i="2" s="1"/>
  <c r="O233" i="2"/>
  <c r="E233" i="2" s="1"/>
  <c r="B233" i="2" s="1"/>
  <c r="O167" i="2"/>
  <c r="E167" i="2" s="1"/>
  <c r="B167" i="2" s="1"/>
  <c r="O146" i="2"/>
  <c r="E146" i="2" s="1"/>
  <c r="B146" i="2" s="1"/>
  <c r="O108" i="2"/>
  <c r="E108" i="2" s="1"/>
  <c r="B108" i="2" s="1"/>
  <c r="O112" i="2"/>
  <c r="E112" i="2" s="1"/>
  <c r="B112" i="2" s="1"/>
  <c r="O307" i="2"/>
  <c r="E307" i="2" s="1"/>
  <c r="B307" i="2" s="1"/>
  <c r="O310" i="2"/>
  <c r="E310" i="2" s="1"/>
  <c r="B310" i="2" s="1"/>
  <c r="O186" i="2"/>
  <c r="E186" i="2" s="1"/>
  <c r="B186" i="2" s="1"/>
  <c r="O212" i="2"/>
  <c r="E212" i="2" s="1"/>
  <c r="B212" i="2" s="1"/>
  <c r="O28" i="2"/>
  <c r="E28" i="2" s="1"/>
  <c r="B28" i="2" s="1"/>
  <c r="O5" i="2"/>
  <c r="E5" i="2" s="1"/>
  <c r="B5" i="2" s="1"/>
  <c r="O83" i="2"/>
  <c r="E83" i="2" s="1"/>
  <c r="B83" i="2" s="1"/>
  <c r="O63" i="2"/>
  <c r="E63" i="2" s="1"/>
  <c r="B63" i="2" s="1"/>
  <c r="O306" i="2"/>
  <c r="E306" i="2" s="1"/>
  <c r="B306" i="2" s="1"/>
  <c r="O320" i="2"/>
  <c r="E320" i="2" s="1"/>
  <c r="B320" i="2" s="1"/>
  <c r="O25" i="2"/>
  <c r="E25" i="2" s="1"/>
  <c r="B25" i="2" s="1"/>
  <c r="O149" i="2"/>
  <c r="E149" i="2" s="1"/>
  <c r="B149" i="2" s="1"/>
  <c r="O191" i="2"/>
  <c r="E191" i="2" s="1"/>
  <c r="B191" i="2" s="1"/>
  <c r="O103" i="2"/>
  <c r="E103" i="2" s="1"/>
  <c r="B103" i="2" s="1"/>
  <c r="O131" i="2"/>
  <c r="E131" i="2" s="1"/>
  <c r="B131" i="2" s="1"/>
  <c r="O91" i="2"/>
  <c r="E91" i="2" s="1"/>
  <c r="B91" i="2" s="1"/>
  <c r="O98" i="2"/>
  <c r="E98" i="2" s="1"/>
  <c r="B98" i="2" s="1"/>
  <c r="O21" i="2"/>
  <c r="E21" i="2" s="1"/>
  <c r="B21" i="2" s="1"/>
  <c r="O319" i="2"/>
  <c r="E319" i="2" s="1"/>
  <c r="B319" i="2" s="1"/>
  <c r="O201" i="2"/>
  <c r="E201" i="2" s="1"/>
  <c r="B201" i="2" s="1"/>
  <c r="O300" i="2"/>
  <c r="E300" i="2" s="1"/>
  <c r="B300" i="2" s="1"/>
  <c r="O61" i="2"/>
  <c r="E61" i="2" s="1"/>
  <c r="B61" i="2" s="1"/>
  <c r="O318" i="2"/>
  <c r="E318" i="2" s="1"/>
  <c r="B318" i="2" s="1"/>
  <c r="O284" i="2"/>
  <c r="E284" i="2" s="1"/>
  <c r="B284" i="2" s="1"/>
  <c r="O328" i="2"/>
  <c r="E328" i="2" s="1"/>
  <c r="B328" i="2" s="1"/>
  <c r="O137" i="2"/>
  <c r="E137" i="2" s="1"/>
  <c r="B137" i="2" s="1"/>
  <c r="O130" i="2"/>
  <c r="E130" i="2" s="1"/>
  <c r="B130" i="2" s="1"/>
  <c r="O276" i="2"/>
  <c r="E276" i="2" s="1"/>
  <c r="B276" i="2" s="1"/>
  <c r="O82" i="2"/>
  <c r="E82" i="2" s="1"/>
  <c r="B82" i="2" s="1"/>
  <c r="O180" i="2"/>
  <c r="E180" i="2" s="1"/>
  <c r="B180" i="2" s="1"/>
  <c r="O331" i="2"/>
  <c r="E331" i="2" s="1"/>
  <c r="B331" i="2" s="1"/>
  <c r="O314" i="2"/>
  <c r="E314" i="2" s="1"/>
  <c r="B314" i="2" s="1"/>
  <c r="O316" i="2"/>
  <c r="E316" i="2" s="1"/>
  <c r="B316" i="2" s="1"/>
  <c r="O270" i="2"/>
  <c r="E270" i="2" s="1"/>
  <c r="B270" i="2" s="1"/>
  <c r="O16" i="2"/>
  <c r="E16" i="2" s="1"/>
  <c r="B16" i="2" s="1"/>
  <c r="O287" i="2"/>
  <c r="E287" i="2" s="1"/>
  <c r="B287" i="2" s="1"/>
  <c r="O230" i="2"/>
  <c r="E230" i="2" s="1"/>
  <c r="B230" i="2" s="1"/>
  <c r="O85" i="2"/>
  <c r="E85" i="2" s="1"/>
  <c r="B85" i="2" s="1"/>
  <c r="O334" i="2"/>
  <c r="E334" i="2" s="1"/>
  <c r="B334" i="2" s="1"/>
  <c r="O295" i="2"/>
  <c r="E295" i="2" s="1"/>
  <c r="B295" i="2" s="1"/>
  <c r="O207" i="2"/>
  <c r="E207" i="2" s="1"/>
  <c r="B207" i="2" s="1"/>
  <c r="O54" i="2"/>
  <c r="E54" i="2" s="1"/>
  <c r="B54" i="2" s="1"/>
  <c r="O255" i="2"/>
  <c r="E255" i="2" s="1"/>
  <c r="B255" i="2" s="1"/>
  <c r="O166" i="2"/>
  <c r="E166" i="2" s="1"/>
  <c r="B166" i="2" s="1"/>
  <c r="O217" i="2"/>
  <c r="E217" i="2" s="1"/>
  <c r="B217" i="2" s="1"/>
  <c r="O160" i="2"/>
  <c r="E160" i="2" s="1"/>
  <c r="B160" i="2" s="1"/>
  <c r="O256" i="2"/>
  <c r="E256" i="2" s="1"/>
  <c r="B256" i="2" s="1"/>
  <c r="O89" i="2"/>
  <c r="E89" i="2" s="1"/>
  <c r="B89" i="2" s="1"/>
  <c r="O159" i="2"/>
  <c r="E159" i="2" s="1"/>
  <c r="B159" i="2" s="1"/>
  <c r="O286" i="2"/>
  <c r="E286" i="2" s="1"/>
  <c r="B286" i="2" s="1"/>
  <c r="O69" i="2"/>
  <c r="E69" i="2" s="1"/>
  <c r="B69" i="2" s="1"/>
  <c r="O210" i="2"/>
  <c r="E210" i="2" s="1"/>
  <c r="B210" i="2" s="1"/>
  <c r="O114" i="2"/>
  <c r="E114" i="2" s="1"/>
  <c r="B114" i="2" s="1"/>
  <c r="O206" i="2"/>
  <c r="E206" i="2" s="1"/>
  <c r="B206" i="2" s="1"/>
  <c r="O289" i="2"/>
  <c r="E289" i="2" s="1"/>
  <c r="B289" i="2" s="1"/>
  <c r="O164" i="2"/>
  <c r="E164" i="2" s="1"/>
  <c r="B164" i="2" s="1"/>
  <c r="O215" i="2"/>
  <c r="E215" i="2" s="1"/>
  <c r="B215" i="2" s="1"/>
  <c r="O298" i="2"/>
  <c r="E298" i="2" s="1"/>
  <c r="B298" i="2" s="1"/>
  <c r="O228" i="2"/>
  <c r="E228" i="2" s="1"/>
  <c r="B228" i="2" s="1"/>
  <c r="O29" i="2"/>
  <c r="E29" i="2" s="1"/>
  <c r="B29" i="2" s="1"/>
  <c r="F81" i="1"/>
  <c r="O274" i="3"/>
  <c r="E274" i="3" s="1"/>
  <c r="B274" i="3" s="1"/>
  <c r="O89" i="3"/>
  <c r="E89" i="3" s="1"/>
  <c r="B89" i="3" s="1"/>
  <c r="O106" i="3"/>
  <c r="E106" i="3" s="1"/>
  <c r="B106" i="3" s="1"/>
  <c r="O278" i="3"/>
  <c r="E278" i="3" s="1"/>
  <c r="B278" i="3" s="1"/>
  <c r="O67" i="3"/>
  <c r="E67" i="3" s="1"/>
  <c r="B67" i="3" s="1"/>
  <c r="O311" i="3"/>
  <c r="E311" i="3" s="1"/>
  <c r="B311" i="3" s="1"/>
  <c r="O127" i="3"/>
  <c r="E127" i="3" s="1"/>
  <c r="B127" i="3" s="1"/>
  <c r="O210" i="3"/>
  <c r="E210" i="3" s="1"/>
  <c r="B210" i="3" s="1"/>
  <c r="O227" i="3"/>
  <c r="E227" i="3" s="1"/>
  <c r="B227" i="3" s="1"/>
  <c r="O317" i="3"/>
  <c r="E317" i="3" s="1"/>
  <c r="B317" i="3" s="1"/>
  <c r="O104" i="3"/>
  <c r="E104" i="3" s="1"/>
  <c r="B104" i="3" s="1"/>
  <c r="O66" i="3"/>
  <c r="E66" i="3" s="1"/>
  <c r="B66" i="3" s="1"/>
  <c r="O253" i="3"/>
  <c r="E253" i="3" s="1"/>
  <c r="B253" i="3" s="1"/>
  <c r="O116" i="3"/>
  <c r="E116" i="3" s="1"/>
  <c r="B116" i="3" s="1"/>
  <c r="O99" i="3"/>
  <c r="E99" i="3" s="1"/>
  <c r="B99" i="3" s="1"/>
  <c r="O259" i="3"/>
  <c r="E259" i="3" s="1"/>
  <c r="B259" i="3" s="1"/>
  <c r="O247" i="3"/>
  <c r="E247" i="3" s="1"/>
  <c r="B247" i="3" s="1"/>
  <c r="O289" i="3"/>
  <c r="E289" i="3" s="1"/>
  <c r="B289" i="3" s="1"/>
  <c r="O126" i="3"/>
  <c r="E126" i="3" s="1"/>
  <c r="B126" i="3" s="1"/>
  <c r="O244" i="3"/>
  <c r="E244" i="3" s="1"/>
  <c r="B244" i="3" s="1"/>
  <c r="O167" i="3"/>
  <c r="E167" i="3" s="1"/>
  <c r="B167" i="3" s="1"/>
  <c r="O291" i="3"/>
  <c r="E291" i="3" s="1"/>
  <c r="B291" i="3" s="1"/>
  <c r="O294" i="3"/>
  <c r="E294" i="3" s="1"/>
  <c r="B294" i="3" s="1"/>
  <c r="O115" i="3"/>
  <c r="E115" i="3" s="1"/>
  <c r="B115" i="3" s="1"/>
  <c r="O233" i="3"/>
  <c r="E233" i="3" s="1"/>
  <c r="B233" i="3" s="1"/>
  <c r="O285" i="3"/>
  <c r="E285" i="3" s="1"/>
  <c r="B285" i="3" s="1"/>
  <c r="O246" i="3"/>
  <c r="E246" i="3" s="1"/>
  <c r="B246" i="3" s="1"/>
  <c r="O334" i="3"/>
  <c r="E334" i="3" s="1"/>
  <c r="B334" i="3" s="1"/>
  <c r="O209" i="3"/>
  <c r="E209" i="3" s="1"/>
  <c r="B209" i="3" s="1"/>
  <c r="O326" i="3"/>
  <c r="E326" i="3" s="1"/>
  <c r="B326" i="3" s="1"/>
  <c r="O54" i="3"/>
  <c r="E54" i="3" s="1"/>
  <c r="B54" i="3" s="1"/>
  <c r="O79" i="3"/>
  <c r="E79" i="3" s="1"/>
  <c r="B79" i="3" s="1"/>
  <c r="O304" i="3"/>
  <c r="E304" i="3" s="1"/>
  <c r="B304" i="3" s="1"/>
  <c r="O323" i="3"/>
  <c r="E323" i="3" s="1"/>
  <c r="B323" i="3" s="1"/>
  <c r="O40" i="3"/>
  <c r="E40" i="3" s="1"/>
  <c r="B40" i="3" s="1"/>
  <c r="O268" i="3"/>
  <c r="E268" i="3" s="1"/>
  <c r="B268" i="3" s="1"/>
  <c r="O149" i="3"/>
  <c r="E149" i="3" s="1"/>
  <c r="B149" i="3" s="1"/>
  <c r="O176" i="3"/>
  <c r="E176" i="3" s="1"/>
  <c r="B176" i="3" s="1"/>
  <c r="O290" i="3"/>
  <c r="E290" i="3" s="1"/>
  <c r="B290" i="3" s="1"/>
  <c r="O30" i="3"/>
  <c r="E30" i="3" s="1"/>
  <c r="B30" i="3" s="1"/>
  <c r="O72" i="3"/>
  <c r="E72" i="3" s="1"/>
  <c r="B72" i="3" s="1"/>
  <c r="O20" i="3"/>
  <c r="E20" i="3" s="1"/>
  <c r="B20" i="3" s="1"/>
  <c r="O134" i="3"/>
  <c r="E134" i="3" s="1"/>
  <c r="B134" i="3" s="1"/>
  <c r="O173" i="3"/>
  <c r="E173" i="3" s="1"/>
  <c r="B173" i="3" s="1"/>
  <c r="O71" i="3"/>
  <c r="E71" i="3" s="1"/>
  <c r="B71" i="3" s="1"/>
  <c r="O37" i="3"/>
  <c r="E37" i="3" s="1"/>
  <c r="B37" i="3" s="1"/>
  <c r="O266" i="3"/>
  <c r="E266" i="3" s="1"/>
  <c r="B266" i="3" s="1"/>
  <c r="O303" i="3"/>
  <c r="E303" i="3" s="1"/>
  <c r="B303" i="3" s="1"/>
  <c r="O88" i="3"/>
  <c r="E88" i="3" s="1"/>
  <c r="B88" i="3" s="1"/>
  <c r="O34" i="3"/>
  <c r="E34" i="3" s="1"/>
  <c r="B34" i="3" s="1"/>
  <c r="O8" i="3"/>
  <c r="E8" i="3" s="1"/>
  <c r="B8" i="3" s="1"/>
  <c r="O319" i="3"/>
  <c r="E319" i="3" s="1"/>
  <c r="B319" i="3" s="1"/>
  <c r="O81" i="3"/>
  <c r="E81" i="3" s="1"/>
  <c r="B81" i="3" s="1"/>
  <c r="O95" i="3"/>
  <c r="E95" i="3" s="1"/>
  <c r="B95" i="3" s="1"/>
  <c r="O133" i="3"/>
  <c r="E133" i="3" s="1"/>
  <c r="B133" i="3" s="1"/>
  <c r="O39" i="3"/>
  <c r="E39" i="3" s="1"/>
  <c r="B39" i="3" s="1"/>
  <c r="O159" i="3"/>
  <c r="E159" i="3" s="1"/>
  <c r="B159" i="3" s="1"/>
  <c r="O169" i="3"/>
  <c r="E169" i="3" s="1"/>
  <c r="B169" i="3" s="1"/>
  <c r="O164" i="3"/>
  <c r="E164" i="3" s="1"/>
  <c r="B164" i="3" s="1"/>
  <c r="O287" i="3"/>
  <c r="E287" i="3" s="1"/>
  <c r="B287" i="3" s="1"/>
  <c r="O109" i="3"/>
  <c r="E109" i="3" s="1"/>
  <c r="B109" i="3" s="1"/>
  <c r="O15" i="3"/>
  <c r="E15" i="3" s="1"/>
  <c r="B15" i="3" s="1"/>
  <c r="O333" i="3"/>
  <c r="E333" i="3" s="1"/>
  <c r="B333" i="3" s="1"/>
  <c r="O78" i="3"/>
  <c r="E78" i="3" s="1"/>
  <c r="B78" i="3" s="1"/>
  <c r="O208" i="3"/>
  <c r="E208" i="3" s="1"/>
  <c r="B208" i="3" s="1"/>
  <c r="O163" i="3"/>
  <c r="E163" i="3" s="1"/>
  <c r="B163" i="3" s="1"/>
  <c r="O284" i="3"/>
  <c r="E284" i="3" s="1"/>
  <c r="B284" i="3" s="1"/>
  <c r="O50" i="3"/>
  <c r="E50" i="3" s="1"/>
  <c r="B50" i="3" s="1"/>
  <c r="O325" i="3"/>
  <c r="E325" i="3" s="1"/>
  <c r="B325" i="3" s="1"/>
  <c r="O257" i="3"/>
  <c r="E257" i="3" s="1"/>
  <c r="B257" i="3" s="1"/>
  <c r="O273" i="3"/>
  <c r="E273" i="3" s="1"/>
  <c r="B273" i="3" s="1"/>
  <c r="O307" i="3"/>
  <c r="E307" i="3" s="1"/>
  <c r="B307" i="3" s="1"/>
  <c r="O200" i="3"/>
  <c r="E200" i="3" s="1"/>
  <c r="B200" i="3" s="1"/>
  <c r="O60" i="3"/>
  <c r="E60" i="3" s="1"/>
  <c r="B60" i="3" s="1"/>
  <c r="O86" i="3"/>
  <c r="E86" i="3" s="1"/>
  <c r="B86" i="3" s="1"/>
  <c r="O102" i="3"/>
  <c r="E102" i="3" s="1"/>
  <c r="B102" i="3" s="1"/>
  <c r="O237" i="3"/>
  <c r="E237" i="3" s="1"/>
  <c r="B237" i="3" s="1"/>
  <c r="O158" i="3"/>
  <c r="E158" i="3" s="1"/>
  <c r="B158" i="3" s="1"/>
  <c r="O17" i="3"/>
  <c r="E17" i="3" s="1"/>
  <c r="B17" i="3" s="1"/>
  <c r="O69" i="3"/>
  <c r="E69" i="3" s="1"/>
  <c r="B69" i="3" s="1"/>
  <c r="O114" i="3"/>
  <c r="E114" i="3" s="1"/>
  <c r="B114" i="3" s="1"/>
  <c r="O308" i="3"/>
  <c r="E308" i="3" s="1"/>
  <c r="B308" i="3" s="1"/>
  <c r="O10" i="3"/>
  <c r="E10" i="3" s="1"/>
  <c r="B10" i="3" s="1"/>
  <c r="O74" i="3"/>
  <c r="E74" i="3" s="1"/>
  <c r="B74" i="3" s="1"/>
  <c r="O12" i="3"/>
  <c r="E12" i="3" s="1"/>
  <c r="B12" i="3" s="1"/>
  <c r="O11" i="3"/>
  <c r="E11" i="3" s="1"/>
  <c r="B11" i="3" s="1"/>
  <c r="O186" i="3"/>
  <c r="E186" i="3" s="1"/>
  <c r="B186" i="3" s="1"/>
  <c r="O222" i="3"/>
  <c r="E222" i="3" s="1"/>
  <c r="B222" i="3" s="1"/>
  <c r="O212" i="3"/>
  <c r="E212" i="3" s="1"/>
  <c r="B212" i="3" s="1"/>
  <c r="O309" i="3"/>
  <c r="E309" i="3" s="1"/>
  <c r="B309" i="3" s="1"/>
  <c r="O123" i="3"/>
  <c r="E123" i="3" s="1"/>
  <c r="B123" i="3" s="1"/>
  <c r="O330" i="3"/>
  <c r="E330" i="3" s="1"/>
  <c r="B330" i="3" s="1"/>
  <c r="O192" i="3"/>
  <c r="E192" i="3" s="1"/>
  <c r="B192" i="3" s="1"/>
  <c r="O27" i="3"/>
  <c r="E27" i="3" s="1"/>
  <c r="B27" i="3" s="1"/>
  <c r="O44" i="3"/>
  <c r="E44" i="3" s="1"/>
  <c r="B44" i="3" s="1"/>
  <c r="O322" i="3"/>
  <c r="E322" i="3" s="1"/>
  <c r="B322" i="3" s="1"/>
  <c r="O184" i="3"/>
  <c r="E184" i="3" s="1"/>
  <c r="B184" i="3" s="1"/>
  <c r="O111" i="3"/>
  <c r="E111" i="3" s="1"/>
  <c r="B111" i="3" s="1"/>
  <c r="O223" i="3"/>
  <c r="E223" i="3" s="1"/>
  <c r="B223" i="3" s="1"/>
  <c r="O332" i="3"/>
  <c r="E332" i="3" s="1"/>
  <c r="B332" i="3" s="1"/>
  <c r="O165" i="3"/>
  <c r="E165" i="3" s="1"/>
  <c r="B165" i="3" s="1"/>
  <c r="O124" i="3"/>
  <c r="E124" i="3" s="1"/>
  <c r="B124" i="3" s="1"/>
  <c r="O232" i="3"/>
  <c r="E232" i="3" s="1"/>
  <c r="B232" i="3" s="1"/>
  <c r="O267" i="3"/>
  <c r="E267" i="3" s="1"/>
  <c r="B267" i="3" s="1"/>
  <c r="O329" i="3"/>
  <c r="E329" i="3" s="1"/>
  <c r="B329" i="3" s="1"/>
  <c r="O179" i="3"/>
  <c r="E179" i="3" s="1"/>
  <c r="B179" i="3" s="1"/>
  <c r="O183" i="3"/>
  <c r="E183" i="3" s="1"/>
  <c r="B183" i="3" s="1"/>
  <c r="O301" i="3"/>
  <c r="E301" i="3" s="1"/>
  <c r="B301" i="3" s="1"/>
  <c r="O119" i="3"/>
  <c r="E119" i="3" s="1"/>
  <c r="B119" i="3" s="1"/>
  <c r="O269" i="3"/>
  <c r="E269" i="3" s="1"/>
  <c r="B269" i="3" s="1"/>
  <c r="O18" i="3"/>
  <c r="E18" i="3" s="1"/>
  <c r="B18" i="3" s="1"/>
  <c r="O216" i="3"/>
  <c r="E216" i="3" s="1"/>
  <c r="B216" i="3" s="1"/>
  <c r="O150" i="3"/>
  <c r="E150" i="3" s="1"/>
  <c r="B150" i="3" s="1"/>
  <c r="O300" i="3"/>
  <c r="E300" i="3" s="1"/>
  <c r="B300" i="3" s="1"/>
  <c r="O101" i="3"/>
  <c r="E101" i="3" s="1"/>
  <c r="B101" i="3" s="1"/>
  <c r="O313" i="3"/>
  <c r="E313" i="3" s="1"/>
  <c r="B313" i="3" s="1"/>
  <c r="O42" i="3"/>
  <c r="E42" i="3" s="1"/>
  <c r="B42" i="3" s="1"/>
  <c r="O281" i="3"/>
  <c r="E281" i="3" s="1"/>
  <c r="B281" i="3" s="1"/>
  <c r="O14" i="3"/>
  <c r="E14" i="3" s="1"/>
  <c r="B14" i="3" s="1"/>
  <c r="O135" i="3"/>
  <c r="E135" i="3" s="1"/>
  <c r="B135" i="3" s="1"/>
  <c r="O56" i="3"/>
  <c r="E56" i="3" s="1"/>
  <c r="B56" i="3" s="1"/>
  <c r="O147" i="3"/>
  <c r="E147" i="3" s="1"/>
  <c r="B147" i="3" s="1"/>
  <c r="O131" i="3"/>
  <c r="E131" i="3" s="1"/>
  <c r="B131" i="3" s="1"/>
  <c r="O175" i="3"/>
  <c r="E175" i="3" s="1"/>
  <c r="B175" i="3" s="1"/>
  <c r="O188" i="3"/>
  <c r="E188" i="3" s="1"/>
  <c r="B188" i="3" s="1"/>
  <c r="O93" i="3"/>
  <c r="E93" i="3" s="1"/>
  <c r="B93" i="3" s="1"/>
  <c r="O171" i="3"/>
  <c r="E171" i="3" s="1"/>
  <c r="B171" i="3" s="1"/>
  <c r="O160" i="3"/>
  <c r="E160" i="3" s="1"/>
  <c r="B160" i="3" s="1"/>
  <c r="O240" i="3"/>
  <c r="E240" i="3" s="1"/>
  <c r="B240" i="3" s="1"/>
  <c r="O204" i="3"/>
  <c r="E204" i="3" s="1"/>
  <c r="B204" i="3" s="1"/>
  <c r="O112" i="3"/>
  <c r="E112" i="3" s="1"/>
  <c r="B112" i="3" s="1"/>
  <c r="O52" i="3"/>
  <c r="E52" i="3" s="1"/>
  <c r="B52" i="3" s="1"/>
  <c r="O65" i="3"/>
  <c r="E65" i="3" s="1"/>
  <c r="B65" i="3" s="1"/>
  <c r="O292" i="3"/>
  <c r="E292" i="3" s="1"/>
  <c r="B292" i="3" s="1"/>
  <c r="O170" i="3"/>
  <c r="E170" i="3" s="1"/>
  <c r="B170" i="3" s="1"/>
  <c r="O181" i="3"/>
  <c r="E181" i="3" s="1"/>
  <c r="B181" i="3" s="1"/>
  <c r="O221" i="3"/>
  <c r="E221" i="3" s="1"/>
  <c r="B221" i="3" s="1"/>
  <c r="O172" i="3"/>
  <c r="E172" i="3" s="1"/>
  <c r="B172" i="3" s="1"/>
  <c r="O218" i="3"/>
  <c r="E218" i="3" s="1"/>
  <c r="B218" i="3" s="1"/>
  <c r="O262" i="3"/>
  <c r="E262" i="3" s="1"/>
  <c r="B262" i="3" s="1"/>
  <c r="O22" i="3"/>
  <c r="E22" i="3" s="1"/>
  <c r="B22" i="3" s="1"/>
  <c r="O140" i="3"/>
  <c r="E140" i="3" s="1"/>
  <c r="B140" i="3" s="1"/>
  <c r="O19" i="3"/>
  <c r="E19" i="3" s="1"/>
  <c r="B19" i="3" s="1"/>
  <c r="O206" i="3"/>
  <c r="E206" i="3" s="1"/>
  <c r="B206" i="3" s="1"/>
  <c r="O100" i="3"/>
  <c r="E100" i="3" s="1"/>
  <c r="B100" i="3" s="1"/>
  <c r="O293" i="3"/>
  <c r="E293" i="3" s="1"/>
  <c r="B293" i="3" s="1"/>
  <c r="O63" i="3"/>
  <c r="E63" i="3" s="1"/>
  <c r="B63" i="3" s="1"/>
  <c r="O254" i="3"/>
  <c r="E254" i="3" s="1"/>
  <c r="B254" i="3" s="1"/>
  <c r="O139" i="3"/>
  <c r="E139" i="3" s="1"/>
  <c r="B139" i="3" s="1"/>
  <c r="O189" i="3"/>
  <c r="E189" i="3" s="1"/>
  <c r="B189" i="3" s="1"/>
  <c r="O217" i="3"/>
  <c r="E217" i="3" s="1"/>
  <c r="B217" i="3" s="1"/>
  <c r="O161" i="3"/>
  <c r="E161" i="3" s="1"/>
  <c r="B161" i="3" s="1"/>
  <c r="O145" i="3"/>
  <c r="E145" i="3" s="1"/>
  <c r="B145" i="3" s="1"/>
  <c r="O59" i="3"/>
  <c r="E59" i="3" s="1"/>
  <c r="B59" i="3" s="1"/>
  <c r="O315" i="3"/>
  <c r="E315" i="3" s="1"/>
  <c r="B315" i="3" s="1"/>
  <c r="O84" i="3"/>
  <c r="E84" i="3" s="1"/>
  <c r="B84" i="3" s="1"/>
  <c r="O33" i="3"/>
  <c r="E33" i="3" s="1"/>
  <c r="B33" i="3" s="1"/>
  <c r="O87" i="3"/>
  <c r="E87" i="3" s="1"/>
  <c r="B87" i="3" s="1"/>
  <c r="O107" i="3"/>
  <c r="E107" i="3" s="1"/>
  <c r="B107" i="3" s="1"/>
  <c r="O255" i="3"/>
  <c r="E255" i="3" s="1"/>
  <c r="B255" i="3" s="1"/>
  <c r="O211" i="3"/>
  <c r="E211" i="3" s="1"/>
  <c r="B211" i="3" s="1"/>
  <c r="O32" i="3"/>
  <c r="E32" i="3" s="1"/>
  <c r="B32" i="3" s="1"/>
  <c r="O279" i="3"/>
  <c r="E279" i="3" s="1"/>
  <c r="B279" i="3" s="1"/>
  <c r="O96" i="3"/>
  <c r="E96" i="3" s="1"/>
  <c r="B96" i="3" s="1"/>
  <c r="O243" i="3"/>
  <c r="E243" i="3" s="1"/>
  <c r="B243" i="3" s="1"/>
  <c r="O195" i="3"/>
  <c r="E195" i="3" s="1"/>
  <c r="B195" i="3" s="1"/>
  <c r="O280" i="3"/>
  <c r="E280" i="3" s="1"/>
  <c r="B280" i="3" s="1"/>
  <c r="O230" i="3"/>
  <c r="E230" i="3" s="1"/>
  <c r="B230" i="3" s="1"/>
  <c r="O154" i="3"/>
  <c r="E154" i="3" s="1"/>
  <c r="B154" i="3" s="1"/>
  <c r="O151" i="3"/>
  <c r="E151" i="3" s="1"/>
  <c r="B151" i="3" s="1"/>
  <c r="O220" i="3"/>
  <c r="E220" i="3" s="1"/>
  <c r="B220" i="3" s="1"/>
  <c r="O117" i="3"/>
  <c r="E117" i="3" s="1"/>
  <c r="B117" i="3" s="1"/>
  <c r="O24" i="3"/>
  <c r="E24" i="3" s="1"/>
  <c r="B24" i="3" s="1"/>
  <c r="O91" i="3"/>
  <c r="E91" i="3" s="1"/>
  <c r="B91" i="3" s="1"/>
  <c r="O9" i="3"/>
  <c r="E9" i="3" s="1"/>
  <c r="B9" i="3" s="1"/>
  <c r="O215" i="3"/>
  <c r="E215" i="3" s="1"/>
  <c r="B215" i="3" s="1"/>
  <c r="O320" i="3"/>
  <c r="E320" i="3" s="1"/>
  <c r="B320" i="3" s="1"/>
  <c r="O90" i="3"/>
  <c r="E90" i="3" s="1"/>
  <c r="B90" i="3" s="1"/>
  <c r="O314" i="3"/>
  <c r="E314" i="3" s="1"/>
  <c r="B314" i="3" s="1"/>
  <c r="O316" i="3"/>
  <c r="E316" i="3" s="1"/>
  <c r="B316" i="3" s="1"/>
  <c r="O31" i="3"/>
  <c r="E31" i="3" s="1"/>
  <c r="B31" i="3" s="1"/>
  <c r="O75" i="3"/>
  <c r="E75" i="3" s="1"/>
  <c r="B75" i="3" s="1"/>
  <c r="O62" i="3"/>
  <c r="E62" i="3" s="1"/>
  <c r="B62" i="3" s="1"/>
  <c r="O153" i="3"/>
  <c r="E153" i="3" s="1"/>
  <c r="B153" i="3" s="1"/>
  <c r="O45" i="3"/>
  <c r="E45" i="3" s="1"/>
  <c r="B45" i="3" s="1"/>
  <c r="O51" i="3"/>
  <c r="E51" i="3" s="1"/>
  <c r="B51" i="3" s="1"/>
  <c r="O202" i="3"/>
  <c r="E202" i="3" s="1"/>
  <c r="B202" i="3" s="1"/>
  <c r="O80" i="3"/>
  <c r="E80" i="3" s="1"/>
  <c r="B80" i="3" s="1"/>
  <c r="O194" i="3"/>
  <c r="E194" i="3" s="1"/>
  <c r="B194" i="3" s="1"/>
  <c r="O28" i="3"/>
  <c r="E28" i="3" s="1"/>
  <c r="B28" i="3" s="1"/>
  <c r="O219" i="3"/>
  <c r="E219" i="3" s="1"/>
  <c r="B219" i="3" s="1"/>
  <c r="O29" i="3"/>
  <c r="E29" i="3" s="1"/>
  <c r="B29" i="3" s="1"/>
  <c r="O73" i="3"/>
  <c r="E73" i="3" s="1"/>
  <c r="B73" i="3" s="1"/>
  <c r="O306" i="3"/>
  <c r="E306" i="3" s="1"/>
  <c r="B306" i="3" s="1"/>
  <c r="O236" i="3"/>
  <c r="E236" i="3" s="1"/>
  <c r="B236" i="3" s="1"/>
  <c r="O261" i="3"/>
  <c r="E261" i="3" s="1"/>
  <c r="B261" i="3" s="1"/>
  <c r="O64" i="3"/>
  <c r="E64" i="3" s="1"/>
  <c r="B64" i="3" s="1"/>
  <c r="O312" i="3"/>
  <c r="E312" i="3" s="1"/>
  <c r="B312" i="3" s="1"/>
  <c r="O68" i="3"/>
  <c r="E68" i="3" s="1"/>
  <c r="B68" i="3" s="1"/>
  <c r="O190" i="3"/>
  <c r="E190" i="3" s="1"/>
  <c r="B190" i="3" s="1"/>
  <c r="O178" i="3"/>
  <c r="E178" i="3" s="1"/>
  <c r="B178" i="3" s="1"/>
  <c r="O48" i="3"/>
  <c r="E48" i="3" s="1"/>
  <c r="B48" i="3" s="1"/>
  <c r="O252" i="3"/>
  <c r="E252" i="3" s="1"/>
  <c r="B252" i="3" s="1"/>
  <c r="O297" i="3"/>
  <c r="E297" i="3" s="1"/>
  <c r="B297" i="3" s="1"/>
  <c r="O141" i="3"/>
  <c r="E141" i="3" s="1"/>
  <c r="B141" i="3" s="1"/>
  <c r="O213" i="3"/>
  <c r="E213" i="3" s="1"/>
  <c r="B213" i="3" s="1"/>
  <c r="O231" i="3"/>
  <c r="E231" i="3" s="1"/>
  <c r="B231" i="3" s="1"/>
  <c r="O25" i="3"/>
  <c r="E25" i="3" s="1"/>
  <c r="B25" i="3" s="1"/>
  <c r="O258" i="3"/>
  <c r="E258" i="3" s="1"/>
  <c r="B258" i="3" s="1"/>
  <c r="O70" i="3"/>
  <c r="E70" i="3" s="1"/>
  <c r="B70" i="3" s="1"/>
  <c r="O249" i="3"/>
  <c r="E249" i="3" s="1"/>
  <c r="B249" i="3" s="1"/>
  <c r="O318" i="3"/>
  <c r="E318" i="3" s="1"/>
  <c r="B318" i="3" s="1"/>
  <c r="O270" i="3"/>
  <c r="E270" i="3" s="1"/>
  <c r="B270" i="3" s="1"/>
  <c r="O49" i="3"/>
  <c r="E49" i="3" s="1"/>
  <c r="B49" i="3" s="1"/>
  <c r="O288" i="3"/>
  <c r="E288" i="3" s="1"/>
  <c r="B288" i="3" s="1"/>
  <c r="O121" i="3"/>
  <c r="E121" i="3" s="1"/>
  <c r="B121" i="3" s="1"/>
  <c r="O224" i="3"/>
  <c r="E224" i="3" s="1"/>
  <c r="B224" i="3" s="1"/>
  <c r="O185" i="3"/>
  <c r="E185" i="3" s="1"/>
  <c r="B185" i="3" s="1"/>
  <c r="O260" i="3"/>
  <c r="E260" i="3" s="1"/>
  <c r="B260" i="3" s="1"/>
  <c r="O113" i="3"/>
  <c r="E113" i="3" s="1"/>
  <c r="B113" i="3" s="1"/>
  <c r="O324" i="3"/>
  <c r="E324" i="3" s="1"/>
  <c r="B324" i="3" s="1"/>
  <c r="O166" i="3"/>
  <c r="E166" i="3" s="1"/>
  <c r="B166" i="3" s="1"/>
  <c r="O6" i="3"/>
  <c r="E6" i="3" s="1"/>
  <c r="B6" i="3" s="1"/>
  <c r="O85" i="3"/>
  <c r="E85" i="3" s="1"/>
  <c r="B85" i="3" s="1"/>
  <c r="O256" i="3"/>
  <c r="E256" i="3" s="1"/>
  <c r="B256" i="3" s="1"/>
  <c r="O328" i="3"/>
  <c r="E328" i="3" s="1"/>
  <c r="B328" i="3" s="1"/>
  <c r="O36" i="3"/>
  <c r="E36" i="3" s="1"/>
  <c r="B36" i="3" s="1"/>
  <c r="O295" i="3"/>
  <c r="E295" i="3" s="1"/>
  <c r="B295" i="3" s="1"/>
  <c r="O271" i="3"/>
  <c r="E271" i="3" s="1"/>
  <c r="B271" i="3" s="1"/>
  <c r="O191" i="3"/>
  <c r="E191" i="3" s="1"/>
  <c r="B191" i="3" s="1"/>
  <c r="O251" i="3"/>
  <c r="E251" i="3" s="1"/>
  <c r="B251" i="3" s="1"/>
  <c r="O225" i="3"/>
  <c r="E225" i="3" s="1"/>
  <c r="B225" i="3" s="1"/>
  <c r="O187" i="3"/>
  <c r="E187" i="3" s="1"/>
  <c r="B187" i="3" s="1"/>
  <c r="O197" i="3"/>
  <c r="E197" i="3" s="1"/>
  <c r="B197" i="3" s="1"/>
  <c r="O238" i="3"/>
  <c r="E238" i="3" s="1"/>
  <c r="B238" i="3" s="1"/>
  <c r="O137" i="3"/>
  <c r="E137" i="3" s="1"/>
  <c r="B137" i="3" s="1"/>
  <c r="O241" i="3"/>
  <c r="E241" i="3" s="1"/>
  <c r="B241" i="3" s="1"/>
  <c r="O38" i="3"/>
  <c r="E38" i="3" s="1"/>
  <c r="B38" i="3" s="1"/>
  <c r="O146" i="3"/>
  <c r="E146" i="3" s="1"/>
  <c r="B146" i="3" s="1"/>
  <c r="O228" i="3"/>
  <c r="E228" i="3" s="1"/>
  <c r="B228" i="3" s="1"/>
  <c r="O310" i="3"/>
  <c r="E310" i="3" s="1"/>
  <c r="B310" i="3" s="1"/>
  <c r="O272" i="3"/>
  <c r="E272" i="3" s="1"/>
  <c r="B272" i="3" s="1"/>
  <c r="O162" i="3"/>
  <c r="E162" i="3" s="1"/>
  <c r="B162" i="3" s="1"/>
  <c r="O46" i="3"/>
  <c r="E46" i="3" s="1"/>
  <c r="B46" i="3" s="1"/>
  <c r="O5" i="3"/>
  <c r="E5" i="3" s="1"/>
  <c r="B5" i="3" s="1"/>
  <c r="O77" i="3"/>
  <c r="E77" i="3" s="1"/>
  <c r="B77" i="3" s="1"/>
  <c r="O136" i="3"/>
  <c r="E136" i="3" s="1"/>
  <c r="B136" i="3" s="1"/>
  <c r="O97" i="3"/>
  <c r="E97" i="3" s="1"/>
  <c r="B97" i="3" s="1"/>
  <c r="O234" i="3"/>
  <c r="E234" i="3" s="1"/>
  <c r="B234" i="3" s="1"/>
  <c r="O263" i="3"/>
  <c r="E263" i="3" s="1"/>
  <c r="B263" i="3" s="1"/>
  <c r="O92" i="3"/>
  <c r="E92" i="3" s="1"/>
  <c r="B92" i="3" s="1"/>
  <c r="O110" i="3"/>
  <c r="E110" i="3" s="1"/>
  <c r="B110" i="3" s="1"/>
  <c r="O129" i="3"/>
  <c r="E129" i="3" s="1"/>
  <c r="B129" i="3" s="1"/>
  <c r="O13" i="3"/>
  <c r="E13" i="3" s="1"/>
  <c r="B13" i="3" s="1"/>
  <c r="O143" i="3"/>
  <c r="E143" i="3" s="1"/>
  <c r="B143" i="3" s="1"/>
  <c r="O182" i="3"/>
  <c r="E182" i="3" s="1"/>
  <c r="B182" i="3" s="1"/>
  <c r="O239" i="3"/>
  <c r="E239" i="3" s="1"/>
  <c r="B239" i="3" s="1"/>
  <c r="O125" i="3"/>
  <c r="E125" i="3" s="1"/>
  <c r="B125" i="3" s="1"/>
  <c r="O331" i="3"/>
  <c r="E331" i="3" s="1"/>
  <c r="B331" i="3" s="1"/>
  <c r="O41" i="3"/>
  <c r="E41" i="3" s="1"/>
  <c r="B41" i="3" s="1"/>
  <c r="O282" i="3"/>
  <c r="E282" i="3" s="1"/>
  <c r="B282" i="3" s="1"/>
  <c r="O235" i="3"/>
  <c r="E235" i="3" s="1"/>
  <c r="B235" i="3" s="1"/>
  <c r="O132" i="3"/>
  <c r="E132" i="3" s="1"/>
  <c r="B132" i="3" s="1"/>
  <c r="O248" i="3"/>
  <c r="E248" i="3" s="1"/>
  <c r="B248" i="3" s="1"/>
  <c r="O250" i="3"/>
  <c r="E250" i="3" s="1"/>
  <c r="B250" i="3" s="1"/>
  <c r="O242" i="3"/>
  <c r="E242" i="3" s="1"/>
  <c r="B242" i="3" s="1"/>
  <c r="O148" i="3"/>
  <c r="E148" i="3" s="1"/>
  <c r="B148" i="3" s="1"/>
  <c r="O305" i="3"/>
  <c r="E305" i="3" s="1"/>
  <c r="B305" i="3" s="1"/>
  <c r="O105" i="3"/>
  <c r="E105" i="3" s="1"/>
  <c r="B105" i="3" s="1"/>
  <c r="O128" i="3"/>
  <c r="E128" i="3" s="1"/>
  <c r="B128" i="3" s="1"/>
  <c r="O168" i="3"/>
  <c r="E168" i="3" s="1"/>
  <c r="B168" i="3" s="1"/>
  <c r="O43" i="3"/>
  <c r="E43" i="3" s="1"/>
  <c r="B43" i="3" s="1"/>
  <c r="O118" i="3"/>
  <c r="E118" i="3" s="1"/>
  <c r="B118" i="3" s="1"/>
  <c r="O296" i="3"/>
  <c r="E296" i="3" s="1"/>
  <c r="B296" i="3" s="1"/>
  <c r="O53" i="3"/>
  <c r="E53" i="3" s="1"/>
  <c r="B53" i="3" s="1"/>
  <c r="O108" i="3"/>
  <c r="E108" i="3" s="1"/>
  <c r="B108" i="3" s="1"/>
  <c r="O122" i="3"/>
  <c r="E122" i="3" s="1"/>
  <c r="B122" i="3" s="1"/>
  <c r="O193" i="3"/>
  <c r="E193" i="3" s="1"/>
  <c r="B193" i="3" s="1"/>
  <c r="O177" i="3"/>
  <c r="E177" i="3" s="1"/>
  <c r="B177" i="3" s="1"/>
  <c r="O47" i="3"/>
  <c r="E47" i="3" s="1"/>
  <c r="B47" i="3" s="1"/>
  <c r="O264" i="3"/>
  <c r="E264" i="3" s="1"/>
  <c r="B264" i="3" s="1"/>
  <c r="O26" i="3"/>
  <c r="E26" i="3" s="1"/>
  <c r="B26" i="3" s="1"/>
  <c r="O138" i="3"/>
  <c r="E138" i="3" s="1"/>
  <c r="B138" i="3" s="1"/>
  <c r="O245" i="3"/>
  <c r="E245" i="3" s="1"/>
  <c r="B245" i="3" s="1"/>
  <c r="O76" i="3"/>
  <c r="E76" i="3" s="1"/>
  <c r="B76" i="3" s="1"/>
  <c r="O144" i="3"/>
  <c r="E144" i="3" s="1"/>
  <c r="B144" i="3" s="1"/>
  <c r="O201" i="3"/>
  <c r="E201" i="3" s="1"/>
  <c r="B201" i="3" s="1"/>
  <c r="O7" i="3"/>
  <c r="E7" i="3" s="1"/>
  <c r="B7" i="3" s="1"/>
  <c r="O120" i="3"/>
  <c r="E120" i="3" s="1"/>
  <c r="B120" i="3" s="1"/>
  <c r="O57" i="3"/>
  <c r="E57" i="3" s="1"/>
  <c r="B57" i="3" s="1"/>
  <c r="O327" i="3"/>
  <c r="E327" i="3" s="1"/>
  <c r="B327" i="3" s="1"/>
  <c r="O21" i="3"/>
  <c r="E21" i="3" s="1"/>
  <c r="B21" i="3" s="1"/>
  <c r="O155" i="3"/>
  <c r="E155" i="3" s="1"/>
  <c r="B155" i="3" s="1"/>
  <c r="O23" i="3"/>
  <c r="E23" i="3" s="1"/>
  <c r="B23" i="3" s="1"/>
  <c r="O207" i="3"/>
  <c r="E207" i="3" s="1"/>
  <c r="B207" i="3" s="1"/>
  <c r="O214" i="3"/>
  <c r="E214" i="3" s="1"/>
  <c r="B214" i="3" s="1"/>
  <c r="O94" i="3"/>
  <c r="E94" i="3" s="1"/>
  <c r="B94" i="3" s="1"/>
  <c r="O205" i="3"/>
  <c r="E205" i="3" s="1"/>
  <c r="B205" i="3" s="1"/>
  <c r="O276" i="3"/>
  <c r="E276" i="3" s="1"/>
  <c r="B276" i="3" s="1"/>
  <c r="O157" i="3"/>
  <c r="E157" i="3" s="1"/>
  <c r="B157" i="3" s="1"/>
  <c r="O196" i="3"/>
  <c r="E196" i="3" s="1"/>
  <c r="B196" i="3" s="1"/>
  <c r="O286" i="3"/>
  <c r="E286" i="3" s="1"/>
  <c r="B286" i="3" s="1"/>
  <c r="O35" i="3"/>
  <c r="E35" i="3" s="1"/>
  <c r="B35" i="3" s="1"/>
  <c r="O283" i="3"/>
  <c r="E283" i="3" s="1"/>
  <c r="B283" i="3" s="1"/>
  <c r="O82" i="3"/>
  <c r="E82" i="3" s="1"/>
  <c r="B82" i="3" s="1"/>
  <c r="O265" i="3"/>
  <c r="E265" i="3" s="1"/>
  <c r="B265" i="3" s="1"/>
  <c r="O203" i="3"/>
  <c r="E203" i="3" s="1"/>
  <c r="B203" i="3" s="1"/>
  <c r="O229" i="3"/>
  <c r="E229" i="3" s="1"/>
  <c r="B229" i="3" s="1"/>
  <c r="O275" i="3"/>
  <c r="E275" i="3" s="1"/>
  <c r="B275" i="3" s="1"/>
  <c r="O174" i="3"/>
  <c r="E174" i="3" s="1"/>
  <c r="B174" i="3" s="1"/>
  <c r="O321" i="3"/>
  <c r="E321" i="3" s="1"/>
  <c r="B321" i="3" s="1"/>
  <c r="O58" i="3"/>
  <c r="E58" i="3" s="1"/>
  <c r="B58" i="3" s="1"/>
  <c r="O16" i="3"/>
  <c r="E16" i="3" s="1"/>
  <c r="B16" i="3" s="1"/>
  <c r="O103" i="3"/>
  <c r="E103" i="3" s="1"/>
  <c r="B103" i="3" s="1"/>
  <c r="O180" i="3"/>
  <c r="E180" i="3" s="1"/>
  <c r="B180" i="3" s="1"/>
  <c r="O130" i="3"/>
  <c r="E130" i="3" s="1"/>
  <c r="B130" i="3" s="1"/>
  <c r="O142" i="3"/>
  <c r="E142" i="3" s="1"/>
  <c r="B142" i="3" s="1"/>
  <c r="O299" i="3"/>
  <c r="E299" i="3" s="1"/>
  <c r="B299" i="3" s="1"/>
  <c r="O152" i="3"/>
  <c r="E152" i="3" s="1"/>
  <c r="B152" i="3" s="1"/>
  <c r="O302" i="3"/>
  <c r="E302" i="3" s="1"/>
  <c r="B302" i="3" s="1"/>
  <c r="O298" i="3"/>
  <c r="E298" i="3" s="1"/>
  <c r="B298" i="3" s="1"/>
  <c r="O277" i="3"/>
  <c r="E277" i="3" s="1"/>
  <c r="B277" i="3" s="1"/>
  <c r="O83" i="3"/>
  <c r="E83" i="3" s="1"/>
  <c r="B83" i="3" s="1"/>
  <c r="O198" i="3"/>
  <c r="E198" i="3" s="1"/>
  <c r="B198" i="3" s="1"/>
  <c r="O156" i="3"/>
  <c r="E156" i="3" s="1"/>
  <c r="B156" i="3" s="1"/>
  <c r="O199" i="3"/>
  <c r="E199" i="3" s="1"/>
  <c r="B199" i="3" s="1"/>
  <c r="O98" i="3"/>
  <c r="E98" i="3" s="1"/>
  <c r="B98" i="3" s="1"/>
  <c r="O55" i="3"/>
  <c r="E55" i="3" s="1"/>
  <c r="B55" i="3" s="1"/>
  <c r="O61" i="3"/>
  <c r="E61" i="3" s="1"/>
  <c r="B61" i="3" s="1"/>
  <c r="O226" i="3"/>
  <c r="E226" i="3" s="1"/>
  <c r="B226" i="3" s="1"/>
  <c r="F95" i="1"/>
  <c r="J9" i="2" l="1"/>
  <c r="K9" i="2" s="1"/>
  <c r="L9" i="2" s="1"/>
  <c r="J8" i="2"/>
  <c r="K8" i="2" s="1"/>
  <c r="L8" i="2" s="1"/>
  <c r="J23" i="2"/>
  <c r="J25" i="2"/>
  <c r="J18" i="2"/>
  <c r="K18" i="2" s="1"/>
  <c r="L18" i="2" s="1"/>
  <c r="J21" i="2"/>
  <c r="J13" i="2"/>
  <c r="J27" i="2"/>
  <c r="J26" i="2"/>
  <c r="J15" i="2"/>
  <c r="K15" i="2" s="1"/>
  <c r="L15" i="2" s="1"/>
  <c r="J11" i="2"/>
  <c r="J16" i="2"/>
  <c r="K16" i="2" s="1"/>
  <c r="L16" i="2" s="1"/>
  <c r="J20" i="2"/>
  <c r="K20" i="2" s="1"/>
  <c r="L20" i="2" s="1"/>
  <c r="J19" i="2"/>
  <c r="J12" i="2"/>
  <c r="J17" i="2"/>
  <c r="J22" i="2"/>
  <c r="J24" i="2"/>
  <c r="K24" i="2" s="1"/>
  <c r="L24" i="2" s="1"/>
  <c r="J14" i="2"/>
  <c r="K14" i="2" s="1"/>
  <c r="L14" i="2" s="1"/>
  <c r="J7" i="2"/>
  <c r="F96" i="1"/>
  <c r="F97" i="1" s="1"/>
  <c r="F103" i="1" s="1"/>
  <c r="F99" i="1"/>
  <c r="F98" i="1"/>
  <c r="J16" i="3"/>
  <c r="J10" i="3"/>
  <c r="J21" i="3"/>
  <c r="J8" i="3"/>
  <c r="K8" i="3" s="1"/>
  <c r="L8" i="3" s="1"/>
  <c r="J13" i="3"/>
  <c r="K13" i="3" s="1"/>
  <c r="L13" i="3" s="1"/>
  <c r="J14" i="3"/>
  <c r="J25" i="3"/>
  <c r="K25" i="3" s="1"/>
  <c r="L25" i="3" s="1"/>
  <c r="J12" i="3"/>
  <c r="K12" i="3" s="1"/>
  <c r="L12" i="3" s="1"/>
  <c r="J24" i="3"/>
  <c r="J22" i="3"/>
  <c r="K22" i="3" s="1"/>
  <c r="L22" i="3" s="1"/>
  <c r="J17" i="3"/>
  <c r="J20" i="3"/>
  <c r="K20" i="3" s="1"/>
  <c r="L20" i="3" s="1"/>
  <c r="J27" i="3"/>
  <c r="J9" i="3"/>
  <c r="K9" i="3" s="1"/>
  <c r="L9" i="3" s="1"/>
  <c r="J18" i="3"/>
  <c r="J11" i="3"/>
  <c r="J7" i="3"/>
  <c r="K7" i="3" s="1"/>
  <c r="L7" i="3" s="1"/>
  <c r="J19" i="3"/>
  <c r="J26" i="3"/>
  <c r="K26" i="3" s="1"/>
  <c r="L26" i="3" s="1"/>
  <c r="J15" i="3"/>
  <c r="K15" i="3" s="1"/>
  <c r="L15" i="3" s="1"/>
  <c r="J23" i="3"/>
  <c r="K23" i="3" s="1"/>
  <c r="L23" i="3" s="1"/>
  <c r="J10" i="2"/>
  <c r="F82" i="1"/>
  <c r="F83" i="1" s="1"/>
  <c r="F85" i="1"/>
  <c r="F84" i="1"/>
  <c r="F86" i="1" l="1"/>
  <c r="F87" i="1" s="1"/>
  <c r="F90" i="1" s="1"/>
  <c r="K27" i="3"/>
  <c r="L27" i="3" s="1"/>
  <c r="K17" i="3"/>
  <c r="L17" i="3" s="1"/>
  <c r="K21" i="3"/>
  <c r="L21" i="3" s="1"/>
  <c r="K22" i="2"/>
  <c r="L22" i="2" s="1"/>
  <c r="K26" i="2"/>
  <c r="L26" i="2" s="1"/>
  <c r="K24" i="3"/>
  <c r="L24" i="3" s="1"/>
  <c r="K27" i="2"/>
  <c r="L27" i="2" s="1"/>
  <c r="K11" i="3"/>
  <c r="L11" i="3" s="1"/>
  <c r="K12" i="2"/>
  <c r="L12" i="2" s="1"/>
  <c r="K13" i="2"/>
  <c r="L13" i="2" s="1"/>
  <c r="K19" i="3"/>
  <c r="L19" i="3" s="1"/>
  <c r="K10" i="3"/>
  <c r="L10" i="3" s="1"/>
  <c r="K16" i="3"/>
  <c r="L16" i="3" s="1"/>
  <c r="K17" i="2"/>
  <c r="L17" i="2" s="1"/>
  <c r="K18" i="3"/>
  <c r="L18" i="3" s="1"/>
  <c r="F100" i="1"/>
  <c r="K19" i="2"/>
  <c r="L19" i="2" s="1"/>
  <c r="K21" i="2"/>
  <c r="L21" i="2" s="1"/>
  <c r="K10" i="2"/>
  <c r="L10" i="2" s="1"/>
  <c r="K14" i="3"/>
  <c r="L14" i="3" s="1"/>
  <c r="K7" i="2"/>
  <c r="L7" i="2" s="1"/>
  <c r="K25" i="2"/>
  <c r="L25" i="2" s="1"/>
  <c r="K11" i="2"/>
  <c r="L11" i="2" s="1"/>
  <c r="K23" i="2"/>
  <c r="L23" i="2" s="1"/>
  <c r="F88" i="1" l="1"/>
  <c r="F89" i="1" s="1"/>
  <c r="F101" i="1"/>
  <c r="F102" i="1"/>
</calcChain>
</file>

<file path=xl/comments1.xml><?xml version="1.0" encoding="utf-8"?>
<comments xmlns="http://schemas.openxmlformats.org/spreadsheetml/2006/main">
  <authors>
    <author>T400</author>
    <author>Georgi</author>
  </authors>
  <commentList>
    <comment ref="B13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Aus Fläche, als Kreisfläche annehmen, daraus d²=4A/Pi,
Wurzel ziehen</t>
        </r>
      </text>
    </comment>
    <comment ref="F32" authorId="1">
      <text>
        <r>
          <rPr>
            <b/>
            <sz val="10"/>
            <color indexed="81"/>
            <rFont val="Tahoma"/>
            <family val="2"/>
          </rPr>
          <t>Georgi:</t>
        </r>
        <r>
          <rPr>
            <sz val="10"/>
            <color indexed="81"/>
            <rFont val="Tahoma"/>
            <family val="2"/>
          </rPr>
          <t xml:space="preserve">
korrigiert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zu bevorzugen zur Vermeidung von Ringströmen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unschlüssig!
Ansich 1,27* I(AC),
also vor Gleichrichtung, s.
http://www.geopolos.de/Quellen/Stromverh%C3%A4ltnis%20bei%20Gleichrichtung.png 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Spulenstrom = 1/1,27 Gleichrichtstrom, Quelle:
http://www.geopolos.de/Quellen/Stromverh%C3%A4ltnis%20bei%20Gleichrichtung.png  </t>
        </r>
      </text>
    </comment>
    <comment ref="F104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Spulenstrom = 1/1,27 Gleichrichtstrom, Quelle:
http://www.geopolos.de/Quellen/Stromverh%C3%A4ltnis%20bei%20Gleichrichtung.png  </t>
        </r>
      </text>
    </comment>
  </commentList>
</comments>
</file>

<file path=xl/sharedStrings.xml><?xml version="1.0" encoding="utf-8"?>
<sst xmlns="http://schemas.openxmlformats.org/spreadsheetml/2006/main" count="219" uniqueCount="151">
  <si>
    <t>1. Ladebeginn ausrechnen:</t>
  </si>
  <si>
    <t>Variablen einsetzen:</t>
  </si>
  <si>
    <t>Resultate:</t>
  </si>
  <si>
    <t>Einheit:</t>
  </si>
  <si>
    <t>Schnellaufzahl</t>
  </si>
  <si>
    <t>1. TSR (n)</t>
  </si>
  <si>
    <t>Umdrehungen/Minute</t>
  </si>
  <si>
    <t>RPM ( U / min)</t>
  </si>
  <si>
    <t>Windgeschw. (NUR für Ladebeginn)</t>
  </si>
  <si>
    <t>2. V (m/s)</t>
  </si>
  <si>
    <t>Umdrehungen/Sekunde</t>
  </si>
  <si>
    <t>RPS ( U / Sek)</t>
  </si>
  <si>
    <t>2. Geschwindigkeit der Spulen:</t>
  </si>
  <si>
    <t>Anzahl Spulen</t>
  </si>
  <si>
    <t>1. Spulen (n)</t>
  </si>
  <si>
    <t>Umfang in Loch-Mitte</t>
  </si>
  <si>
    <t>m</t>
  </si>
  <si>
    <t>Maße der Spule</t>
  </si>
  <si>
    <t>&gt; Radius bei Lochmitte</t>
  </si>
  <si>
    <t>mm</t>
  </si>
  <si>
    <t>Spulenlochlänge</t>
  </si>
  <si>
    <t>2. Länge(mm)</t>
  </si>
  <si>
    <t>Spulenlochbreite aussen</t>
  </si>
  <si>
    <t>3. Breite(mm)</t>
  </si>
  <si>
    <t>Geschw. In Mitte Spulenlöcher</t>
  </si>
  <si>
    <t>m/s</t>
  </si>
  <si>
    <t>Spulenlochbreite innen</t>
  </si>
  <si>
    <t>4. Breite(mm)</t>
  </si>
  <si>
    <t>Schenkelbreite (von oben gesehen)</t>
  </si>
  <si>
    <t>5. Breite(mm)</t>
  </si>
  <si>
    <t>Abstand zw. Spulen</t>
  </si>
  <si>
    <t>6. Abstand (mm)</t>
  </si>
  <si>
    <t>Abstand Spulenende zu Statorrand</t>
  </si>
  <si>
    <t xml:space="preserve">7. Abstand (mm) </t>
  </si>
  <si>
    <t>Statordurchmesser</t>
  </si>
  <si>
    <t>cm</t>
  </si>
  <si>
    <t>Magnetscheibendurchmesser</t>
  </si>
  <si>
    <t>(Nur Annäherungswerte)</t>
  </si>
  <si>
    <t>3. Magnetische Flussdichte:</t>
  </si>
  <si>
    <t>N52</t>
  </si>
  <si>
    <t>N50</t>
  </si>
  <si>
    <t>Dicke Magnet</t>
  </si>
  <si>
    <t>1. Dicke (mm)</t>
  </si>
  <si>
    <t>N48</t>
  </si>
  <si>
    <t>Luftspalt zwischen Magneten</t>
  </si>
  <si>
    <t>2. Abstand (mm)</t>
  </si>
  <si>
    <t>&gt;&gt; Max 2xMagnetdicke !</t>
  </si>
  <si>
    <t>N45</t>
  </si>
  <si>
    <t>Magnetische Flussdichte:</t>
  </si>
  <si>
    <t>Tesla</t>
  </si>
  <si>
    <t>N42</t>
  </si>
  <si>
    <t>N40</t>
  </si>
  <si>
    <t>4. Anzahl der benötigten Wicklungen:</t>
  </si>
  <si>
    <t>Systemspannung (12V,24V,48V,240V,...)</t>
  </si>
  <si>
    <t>1. Spannung (Volt)</t>
  </si>
  <si>
    <t>Breite Magnet</t>
  </si>
  <si>
    <t>Länge Magnet</t>
  </si>
  <si>
    <t>4. Länge(mm)</t>
  </si>
  <si>
    <t>Anzahl Magnet-Pole</t>
  </si>
  <si>
    <t>5. Magnetpole (n)</t>
  </si>
  <si>
    <t>Anzahl Phasen</t>
  </si>
  <si>
    <t>6. Phasen (n)</t>
  </si>
  <si>
    <t>a) Sternschaltung (Y)</t>
  </si>
  <si>
    <t>Anzahl Wicklungen/Spule</t>
  </si>
  <si>
    <t>Wicklungen</t>
  </si>
  <si>
    <t>b) Dreieckschaltung (D)</t>
  </si>
  <si>
    <t>5. Spulenschenkeldicke (Höhe)</t>
  </si>
  <si>
    <t>Drahtdurchmesser</t>
  </si>
  <si>
    <t>1. D (mm)</t>
  </si>
  <si>
    <t>Packdichte</t>
  </si>
  <si>
    <t>2. Dichte(Faktor)</t>
  </si>
  <si>
    <t>3. Anzahl (n)</t>
  </si>
  <si>
    <t>Schichtdicke Laminat über den Spulen</t>
  </si>
  <si>
    <t>4. Dicke (mm)</t>
  </si>
  <si>
    <t>(je Statorseite)</t>
  </si>
  <si>
    <t>Abstand zwischen Stator und Magneten</t>
  </si>
  <si>
    <t>5. Abstand (mm)</t>
  </si>
  <si>
    <t>Dicke(Höhe)</t>
  </si>
  <si>
    <t>wenn rot, dann zu dick !</t>
  </si>
  <si>
    <t>6. Drahtlänge:</t>
  </si>
  <si>
    <t>Drahtlänge/Spule</t>
  </si>
  <si>
    <t>Gesamtlänge aller Spulen</t>
  </si>
  <si>
    <t>Gesamtgewicht aller Spulen</t>
  </si>
  <si>
    <t>g</t>
  </si>
  <si>
    <t>7. Innenwiderstand</t>
  </si>
  <si>
    <t>Spezifischer Widerstand des Drahtes</t>
  </si>
  <si>
    <t>1. Widerstand (ohm)</t>
  </si>
  <si>
    <t>Gesamtinnenwiderstand</t>
  </si>
  <si>
    <t>Ohm</t>
  </si>
  <si>
    <t>8. Leistung / Wirkungsgrad:</t>
  </si>
  <si>
    <t>(gilt nur für den Fall von Batterieladung)</t>
  </si>
  <si>
    <t>Luftdichte</t>
  </si>
  <si>
    <t>Kg/m' 3</t>
  </si>
  <si>
    <t>Leistung Rotor</t>
  </si>
  <si>
    <t>Watt</t>
  </si>
  <si>
    <t>Rotorwirkungsgrad</t>
  </si>
  <si>
    <t>%</t>
  </si>
  <si>
    <t>Ladestrom vor Gleichrichter</t>
  </si>
  <si>
    <t>A</t>
  </si>
  <si>
    <t>Spannungsabfall Gleichrichter</t>
  </si>
  <si>
    <t>V</t>
  </si>
  <si>
    <t>Leistung Generator</t>
  </si>
  <si>
    <t>Windgeschwindigkeit (für Leistungsber.)</t>
  </si>
  <si>
    <t>Wirkungsgrad Generator</t>
  </si>
  <si>
    <t>Verlustleistung Generator</t>
  </si>
  <si>
    <t>Verluste durch Gleichrichter</t>
  </si>
  <si>
    <t>Ladeleistung an Batterie</t>
  </si>
  <si>
    <t>Ladestrom nach Gleichrichter</t>
  </si>
  <si>
    <t>Wirk-grad Gen +Gleichrichter</t>
  </si>
  <si>
    <t>Gesamtwirkungsgrad Anlage</t>
  </si>
  <si>
    <t>Dreieckschaltung</t>
  </si>
  <si>
    <t>Strom</t>
  </si>
  <si>
    <t>Summe (Pe+Pv)</t>
  </si>
  <si>
    <t>P(elektrisch)</t>
  </si>
  <si>
    <t>P(Verlust)</t>
  </si>
  <si>
    <t>V(Wind)</t>
  </si>
  <si>
    <t>P(mechanisch)</t>
  </si>
  <si>
    <t>P(elektisch)</t>
  </si>
  <si>
    <t>Verlust Gleichr.</t>
  </si>
  <si>
    <t>P(Batterie)</t>
  </si>
  <si>
    <t>Wirkungsgrad</t>
  </si>
  <si>
    <t>Hilfen:</t>
  </si>
  <si>
    <t>Generator</t>
  </si>
  <si>
    <t>Gleichspannung</t>
  </si>
  <si>
    <t>???</t>
  </si>
  <si>
    <t>Leerlaufspannung ???</t>
  </si>
  <si>
    <t>Remanenz</t>
  </si>
  <si>
    <t>3. Tesla</t>
  </si>
  <si>
    <t>Durchmesser</t>
  </si>
  <si>
    <t>Höhe</t>
  </si>
  <si>
    <t>Fläche</t>
  </si>
  <si>
    <t>m²</t>
  </si>
  <si>
    <t>3. D' (m)</t>
  </si>
  <si>
    <t>4. D (m)</t>
  </si>
  <si>
    <t>Durchmesser für RPM-Berechnung</t>
  </si>
  <si>
    <t>Ersatz-Durchmesser für Leistung</t>
  </si>
  <si>
    <r>
      <t xml:space="preserve">Geometrie </t>
    </r>
    <r>
      <rPr>
        <b/>
        <sz val="10"/>
        <color indexed="10"/>
        <rFont val="Arial"/>
        <family val="2"/>
      </rPr>
      <t>VAWT</t>
    </r>
  </si>
  <si>
    <r>
      <t>Scheibengenerator Berechnung V1.7_</t>
    </r>
    <r>
      <rPr>
        <b/>
        <sz val="14"/>
        <color indexed="10"/>
        <rFont val="Arial"/>
        <family val="2"/>
      </rPr>
      <t>VAWT</t>
    </r>
  </si>
  <si>
    <t>Drähte in Hand (Paralleldrähte)</t>
  </si>
  <si>
    <t>Querschnitt</t>
  </si>
  <si>
    <t>max. Strom</t>
  </si>
  <si>
    <t>AC</t>
  </si>
  <si>
    <t>DC</t>
  </si>
  <si>
    <t>Zulässige 
Stromdichte [A/mm²]</t>
  </si>
  <si>
    <t>nicht wesentlich mehr als Feld G49, sonst nur kurzzeitig!</t>
  </si>
  <si>
    <t>a) Sternschaltung (Y) !!!</t>
  </si>
  <si>
    <t>(möglichst nicht &gt; 20 wegen Kühlung)</t>
  </si>
  <si>
    <t xml:space="preserve">Link: </t>
  </si>
  <si>
    <t xml:space="preserve">https://www.kleinwindanlagen.de/Forum/cf3/topic.php?t=6201 </t>
  </si>
  <si>
    <t>Möglichst keine Dreieckschaltung wegen parasitären Ringströmen!</t>
  </si>
  <si>
    <t>z.B. 13,5 Ladeendspannung vor Gasung + 1,5V Flusspannung Gleichrichter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</si>
</sst>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15"/>
        <bgColor indexed="35"/>
      </patternFill>
    </fill>
    <fill>
      <patternFill patternType="solid">
        <fgColor indexed="47"/>
        <bgColor indexed="22"/>
      </patternFill>
    </fill>
    <fill>
      <patternFill patternType="solid">
        <fgColor rgb="FFFFC000"/>
        <bgColor indexed="51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2" borderId="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4" borderId="4" xfId="0" applyFill="1" applyBorder="1"/>
    <xf numFmtId="0" fontId="1" fillId="5" borderId="5" xfId="0" applyFont="1" applyFill="1" applyBorder="1"/>
    <xf numFmtId="0" fontId="0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ont="1" applyFill="1" applyBorder="1"/>
    <xf numFmtId="0" fontId="1" fillId="3" borderId="11" xfId="0" applyFont="1" applyFill="1" applyBorder="1"/>
    <xf numFmtId="0" fontId="0" fillId="4" borderId="0" xfId="0" applyFont="1" applyFill="1" applyAlignment="1">
      <alignment horizontal="right"/>
    </xf>
    <xf numFmtId="164" fontId="0" fillId="5" borderId="12" xfId="0" applyNumberFormat="1" applyFill="1" applyBorder="1"/>
    <xf numFmtId="0" fontId="1" fillId="3" borderId="13" xfId="0" applyFont="1" applyFill="1" applyBorder="1"/>
    <xf numFmtId="0" fontId="0" fillId="4" borderId="14" xfId="0" applyFont="1" applyFill="1" applyBorder="1"/>
    <xf numFmtId="0" fontId="1" fillId="3" borderId="15" xfId="0" applyFont="1" applyFill="1" applyBorder="1"/>
    <xf numFmtId="2" fontId="0" fillId="5" borderId="12" xfId="0" applyNumberForma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3" fillId="2" borderId="7" xfId="0" applyFont="1" applyFill="1" applyBorder="1"/>
    <xf numFmtId="0" fontId="4" fillId="6" borderId="0" xfId="0" applyFont="1" applyFill="1"/>
    <xf numFmtId="0" fontId="4" fillId="6" borderId="9" xfId="0" applyFont="1" applyFill="1" applyBorder="1"/>
    <xf numFmtId="0" fontId="0" fillId="0" borderId="0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0" fillId="6" borderId="10" xfId="0" applyFont="1" applyFill="1" applyBorder="1"/>
    <xf numFmtId="0" fontId="0" fillId="6" borderId="19" xfId="0" applyFont="1" applyFill="1" applyBorder="1"/>
    <xf numFmtId="0" fontId="1" fillId="3" borderId="12" xfId="0" applyFont="1" applyFill="1" applyBorder="1"/>
    <xf numFmtId="0" fontId="0" fillId="6" borderId="0" xfId="0" applyFont="1" applyFill="1" applyAlignment="1">
      <alignment horizontal="right"/>
    </xf>
    <xf numFmtId="0" fontId="0" fillId="5" borderId="11" xfId="0" applyFill="1" applyBorder="1"/>
    <xf numFmtId="0" fontId="1" fillId="6" borderId="7" xfId="0" applyFont="1" applyFill="1" applyBorder="1"/>
    <xf numFmtId="0" fontId="0" fillId="6" borderId="0" xfId="0" applyFill="1" applyBorder="1"/>
    <xf numFmtId="2" fontId="0" fillId="5" borderId="15" xfId="0" applyNumberFormat="1" applyFill="1" applyBorder="1"/>
    <xf numFmtId="0" fontId="0" fillId="6" borderId="20" xfId="0" applyFont="1" applyFill="1" applyBorder="1"/>
    <xf numFmtId="2" fontId="0" fillId="6" borderId="0" xfId="0" applyNumberFormat="1" applyFill="1"/>
    <xf numFmtId="0" fontId="0" fillId="6" borderId="21" xfId="0" applyFont="1" applyFill="1" applyBorder="1"/>
    <xf numFmtId="2" fontId="0" fillId="5" borderId="11" xfId="0" applyNumberFormat="1" applyFill="1" applyBorder="1"/>
    <xf numFmtId="0" fontId="0" fillId="6" borderId="22" xfId="0" applyFont="1" applyFill="1" applyBorder="1"/>
    <xf numFmtId="0" fontId="0" fillId="0" borderId="0" xfId="0" applyBorder="1"/>
    <xf numFmtId="0" fontId="0" fillId="6" borderId="0" xfId="0" applyFont="1" applyFill="1" applyBorder="1" applyAlignment="1">
      <alignment horizontal="right"/>
    </xf>
    <xf numFmtId="0" fontId="0" fillId="6" borderId="17" xfId="0" applyFill="1" applyBorder="1"/>
    <xf numFmtId="0" fontId="0" fillId="6" borderId="18" xfId="0" applyFill="1" applyBorder="1"/>
    <xf numFmtId="0" fontId="0" fillId="7" borderId="23" xfId="0" applyFont="1" applyFill="1" applyBorder="1"/>
    <xf numFmtId="0" fontId="0" fillId="7" borderId="24" xfId="0" applyFill="1" applyBorder="1"/>
    <xf numFmtId="0" fontId="0" fillId="4" borderId="0" xfId="0" applyFill="1" applyBorder="1"/>
    <xf numFmtId="0" fontId="0" fillId="7" borderId="25" xfId="0" applyFont="1" applyFill="1" applyBorder="1"/>
    <xf numFmtId="0" fontId="0" fillId="7" borderId="26" xfId="0" applyFill="1" applyBorder="1"/>
    <xf numFmtId="0" fontId="0" fillId="4" borderId="0" xfId="0" applyFont="1" applyFill="1"/>
    <xf numFmtId="0" fontId="1" fillId="4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right"/>
    </xf>
    <xf numFmtId="0" fontId="0" fillId="4" borderId="27" xfId="0" applyFill="1" applyBorder="1"/>
    <xf numFmtId="0" fontId="0" fillId="7" borderId="28" xfId="0" applyFont="1" applyFill="1" applyBorder="1"/>
    <xf numFmtId="0" fontId="0" fillId="7" borderId="29" xfId="0" applyFill="1" applyBorder="1"/>
    <xf numFmtId="0" fontId="0" fillId="6" borderId="30" xfId="0" applyFill="1" applyBorder="1"/>
    <xf numFmtId="0" fontId="0" fillId="6" borderId="14" xfId="0" applyFont="1" applyFill="1" applyBorder="1"/>
    <xf numFmtId="1" fontId="0" fillId="6" borderId="0" xfId="0" applyNumberFormat="1" applyFill="1"/>
    <xf numFmtId="0" fontId="0" fillId="9" borderId="7" xfId="0" applyFont="1" applyFill="1" applyBorder="1"/>
    <xf numFmtId="1" fontId="0" fillId="5" borderId="12" xfId="0" applyNumberFormat="1" applyFill="1" applyBorder="1"/>
    <xf numFmtId="0" fontId="5" fillId="0" borderId="0" xfId="0" applyFont="1"/>
    <xf numFmtId="0" fontId="0" fillId="0" borderId="0" xfId="0" applyNumberFormat="1"/>
    <xf numFmtId="0" fontId="0" fillId="6" borderId="31" xfId="0" applyFill="1" applyBorder="1"/>
    <xf numFmtId="0" fontId="0" fillId="6" borderId="16" xfId="0" applyFill="1" applyBorder="1"/>
    <xf numFmtId="0" fontId="1" fillId="4" borderId="7" xfId="0" applyFont="1" applyFill="1" applyBorder="1"/>
    <xf numFmtId="2" fontId="1" fillId="8" borderId="12" xfId="0" applyNumberFormat="1" applyFont="1" applyFill="1" applyBorder="1"/>
    <xf numFmtId="0" fontId="6" fillId="4" borderId="9" xfId="0" applyFont="1" applyFill="1" applyBorder="1"/>
    <xf numFmtId="2" fontId="0" fillId="5" borderId="13" xfId="0" applyNumberFormat="1" applyFill="1" applyBorder="1"/>
    <xf numFmtId="2" fontId="0" fillId="6" borderId="0" xfId="0" applyNumberFormat="1" applyFill="1" applyBorder="1"/>
    <xf numFmtId="0" fontId="0" fillId="4" borderId="32" xfId="0" applyFont="1" applyFill="1" applyBorder="1"/>
    <xf numFmtId="0" fontId="1" fillId="3" borderId="33" xfId="0" applyFont="1" applyFill="1" applyBorder="1"/>
    <xf numFmtId="0" fontId="0" fillId="4" borderId="21" xfId="0" applyFont="1" applyFill="1" applyBorder="1"/>
    <xf numFmtId="0" fontId="0" fillId="9" borderId="8" xfId="0" applyFont="1" applyFill="1" applyBorder="1"/>
    <xf numFmtId="0" fontId="0" fillId="6" borderId="7" xfId="0" applyFont="1" applyFill="1" applyBorder="1"/>
    <xf numFmtId="2" fontId="1" fillId="3" borderId="11" xfId="0" applyNumberFormat="1" applyFont="1" applyFill="1" applyBorder="1" applyAlignment="1">
      <alignment horizontal="left"/>
    </xf>
    <xf numFmtId="0" fontId="0" fillId="6" borderId="0" xfId="0" applyFont="1" applyFill="1" applyBorder="1"/>
    <xf numFmtId="164" fontId="0" fillId="5" borderId="11" xfId="0" applyNumberFormat="1" applyFont="1" applyFill="1" applyBorder="1" applyAlignment="1">
      <alignment horizontal="right"/>
    </xf>
    <xf numFmtId="2" fontId="1" fillId="3" borderId="13" xfId="0" applyNumberFormat="1" applyFont="1" applyFill="1" applyBorder="1" applyAlignment="1">
      <alignment horizontal="left"/>
    </xf>
    <xf numFmtId="164" fontId="0" fillId="5" borderId="13" xfId="0" applyNumberFormat="1" applyFont="1" applyFill="1" applyBorder="1" applyAlignment="1">
      <alignment horizontal="right"/>
    </xf>
    <xf numFmtId="2" fontId="1" fillId="3" borderId="34" xfId="0" applyNumberFormat="1" applyFont="1" applyFill="1" applyBorder="1" applyAlignment="1">
      <alignment horizontal="left"/>
    </xf>
    <xf numFmtId="0" fontId="1" fillId="6" borderId="0" xfId="0" applyFont="1" applyFill="1" applyBorder="1"/>
    <xf numFmtId="164" fontId="1" fillId="5" borderId="13" xfId="0" applyNumberFormat="1" applyFont="1" applyFill="1" applyBorder="1" applyAlignment="1">
      <alignment horizontal="right"/>
    </xf>
    <xf numFmtId="10" fontId="0" fillId="0" borderId="0" xfId="0" applyNumberFormat="1"/>
    <xf numFmtId="164" fontId="7" fillId="5" borderId="13" xfId="0" applyNumberFormat="1" applyFont="1" applyFill="1" applyBorder="1" applyAlignment="1">
      <alignment horizontal="right"/>
    </xf>
    <xf numFmtId="2" fontId="0" fillId="6" borderId="9" xfId="0" applyNumberFormat="1" applyFont="1" applyFill="1" applyBorder="1" applyAlignment="1">
      <alignment horizontal="left"/>
    </xf>
    <xf numFmtId="0" fontId="0" fillId="0" borderId="35" xfId="0" applyBorder="1"/>
    <xf numFmtId="0" fontId="0" fillId="0" borderId="36" xfId="0" applyBorder="1"/>
    <xf numFmtId="2" fontId="0" fillId="6" borderId="9" xfId="0" applyNumberFormat="1" applyFill="1" applyBorder="1"/>
    <xf numFmtId="0" fontId="0" fillId="6" borderId="35" xfId="0" applyFont="1" applyFill="1" applyBorder="1"/>
    <xf numFmtId="0" fontId="0" fillId="0" borderId="37" xfId="0" applyBorder="1"/>
    <xf numFmtId="10" fontId="0" fillId="0" borderId="0" xfId="0" applyNumberFormat="1" applyFill="1"/>
    <xf numFmtId="164" fontId="0" fillId="5" borderId="15" xfId="0" applyNumberFormat="1" applyFont="1" applyFill="1" applyBorder="1" applyAlignment="1">
      <alignment horizontal="right"/>
    </xf>
    <xf numFmtId="2" fontId="0" fillId="6" borderId="0" xfId="0" applyNumberFormat="1" applyFont="1" applyFill="1" applyBorder="1" applyAlignment="1">
      <alignment horizontal="left"/>
    </xf>
    <xf numFmtId="0" fontId="0" fillId="6" borderId="8" xfId="0" applyFont="1" applyFill="1" applyBorder="1"/>
    <xf numFmtId="0" fontId="8" fillId="2" borderId="0" xfId="0" applyFont="1" applyFill="1"/>
    <xf numFmtId="0" fontId="0" fillId="2" borderId="0" xfId="0" applyFill="1"/>
    <xf numFmtId="0" fontId="0" fillId="2" borderId="30" xfId="0" applyFill="1" applyBorder="1"/>
    <xf numFmtId="0" fontId="0" fillId="0" borderId="9" xfId="0" applyBorder="1"/>
    <xf numFmtId="0" fontId="0" fillId="2" borderId="9" xfId="0" applyFill="1" applyBorder="1"/>
    <xf numFmtId="2" fontId="0" fillId="0" borderId="0" xfId="0" applyNumberFormat="1"/>
    <xf numFmtId="0" fontId="0" fillId="6" borderId="37" xfId="0" applyFont="1" applyFill="1" applyBorder="1"/>
    <xf numFmtId="0" fontId="0" fillId="6" borderId="38" xfId="0" applyFill="1" applyBorder="1"/>
    <xf numFmtId="164" fontId="0" fillId="5" borderId="39" xfId="0" applyNumberFormat="1" applyFont="1" applyFill="1" applyBorder="1" applyAlignment="1">
      <alignment horizontal="right"/>
    </xf>
    <xf numFmtId="2" fontId="5" fillId="6" borderId="40" xfId="0" applyNumberFormat="1" applyFont="1" applyFill="1" applyBorder="1" applyAlignment="1">
      <alignment horizontal="left"/>
    </xf>
    <xf numFmtId="0" fontId="5" fillId="6" borderId="40" xfId="0" applyFont="1" applyFill="1" applyBorder="1"/>
    <xf numFmtId="0" fontId="5" fillId="4" borderId="10" xfId="0" applyFont="1" applyFill="1" applyBorder="1"/>
    <xf numFmtId="0" fontId="5" fillId="4" borderId="16" xfId="0" applyFont="1" applyFill="1" applyBorder="1"/>
    <xf numFmtId="2" fontId="0" fillId="5" borderId="17" xfId="0" applyNumberFormat="1" applyFill="1" applyBorder="1"/>
    <xf numFmtId="0" fontId="10" fillId="0" borderId="0" xfId="0" applyFont="1"/>
    <xf numFmtId="0" fontId="0" fillId="4" borderId="0" xfId="0" applyFont="1" applyFill="1" applyBorder="1"/>
    <xf numFmtId="0" fontId="0" fillId="4" borderId="7" xfId="0" applyFont="1" applyFill="1" applyBorder="1"/>
    <xf numFmtId="0" fontId="0" fillId="0" borderId="0" xfId="0" applyFont="1" applyBorder="1"/>
    <xf numFmtId="0" fontId="0" fillId="0" borderId="0" xfId="0" applyFont="1"/>
    <xf numFmtId="0" fontId="0" fillId="0" borderId="0" xfId="0" applyAlignment="1">
      <alignment horizontal="right"/>
    </xf>
    <xf numFmtId="0" fontId="1" fillId="3" borderId="0" xfId="0" applyFont="1" applyFill="1" applyBorder="1"/>
    <xf numFmtId="2" fontId="0" fillId="8" borderId="12" xfId="0" applyNumberFormat="1" applyFont="1" applyFill="1" applyBorder="1"/>
    <xf numFmtId="0" fontId="1" fillId="9" borderId="7" xfId="0" applyFont="1" applyFill="1" applyBorder="1"/>
    <xf numFmtId="0" fontId="1" fillId="9" borderId="8" xfId="0" applyFont="1" applyFill="1" applyBorder="1"/>
    <xf numFmtId="0" fontId="5" fillId="6" borderId="0" xfId="0" applyFont="1" applyFill="1" applyBorder="1"/>
    <xf numFmtId="2" fontId="5" fillId="6" borderId="0" xfId="0" applyNumberFormat="1" applyFont="1" applyFill="1" applyBorder="1" applyAlignment="1">
      <alignment horizontal="left"/>
    </xf>
    <xf numFmtId="164" fontId="1" fillId="5" borderId="0" xfId="0" applyNumberFormat="1" applyFont="1" applyFill="1" applyBorder="1" applyAlignment="1">
      <alignment horizontal="right"/>
    </xf>
    <xf numFmtId="0" fontId="16" fillId="6" borderId="0" xfId="0" applyFont="1" applyFill="1" applyBorder="1"/>
    <xf numFmtId="0" fontId="5" fillId="6" borderId="25" xfId="0" applyFont="1" applyFill="1" applyBorder="1" applyAlignment="1"/>
    <xf numFmtId="0" fontId="5" fillId="6" borderId="0" xfId="0" applyFont="1" applyFill="1" applyAlignment="1"/>
    <xf numFmtId="0" fontId="0" fillId="6" borderId="9" xfId="0" applyFill="1" applyBorder="1" applyAlignment="1"/>
    <xf numFmtId="0" fontId="17" fillId="6" borderId="0" xfId="0" applyFont="1" applyFill="1" applyBorder="1"/>
    <xf numFmtId="0" fontId="17" fillId="0" borderId="0" xfId="0" applyFont="1"/>
    <xf numFmtId="0" fontId="0" fillId="4" borderId="0" xfId="0" applyFill="1" applyAlignment="1">
      <alignment horizontal="right" indent="1"/>
    </xf>
    <xf numFmtId="0" fontId="0" fillId="4" borderId="0" xfId="0" applyFill="1" applyAlignment="1">
      <alignment horizontal="right"/>
    </xf>
    <xf numFmtId="164" fontId="1" fillId="3" borderId="11" xfId="0" applyNumberFormat="1" applyFont="1" applyFill="1" applyBorder="1"/>
    <xf numFmtId="0" fontId="0" fillId="0" borderId="0" xfId="0" applyAlignment="1">
      <alignment wrapText="1"/>
    </xf>
    <xf numFmtId="0" fontId="18" fillId="3" borderId="11" xfId="0" applyFont="1" applyFill="1" applyBorder="1"/>
    <xf numFmtId="2" fontId="19" fillId="5" borderId="12" xfId="0" applyNumberFormat="1" applyFont="1" applyFill="1" applyBorder="1"/>
    <xf numFmtId="164" fontId="19" fillId="5" borderId="13" xfId="0" applyNumberFormat="1" applyFont="1" applyFill="1" applyBorder="1" applyAlignment="1">
      <alignment horizontal="right"/>
    </xf>
    <xf numFmtId="1" fontId="1" fillId="5" borderId="12" xfId="0" applyNumberFormat="1" applyFont="1" applyFill="1" applyBorder="1"/>
    <xf numFmtId="0" fontId="0" fillId="0" borderId="0" xfId="0" applyFont="1" applyFill="1"/>
    <xf numFmtId="0" fontId="17" fillId="4" borderId="41" xfId="0" applyFont="1" applyFill="1" applyBorder="1" applyAlignment="1">
      <alignment horizontal="left" indent="1"/>
    </xf>
    <xf numFmtId="2" fontId="0" fillId="10" borderId="15" xfId="0" applyNumberFormat="1" applyFont="1" applyFill="1" applyBorder="1"/>
    <xf numFmtId="2" fontId="0" fillId="10" borderId="17" xfId="0" applyNumberFormat="1" applyFont="1" applyFill="1" applyBorder="1"/>
    <xf numFmtId="164" fontId="1" fillId="3" borderId="0" xfId="0" applyNumberFormat="1" applyFont="1" applyFill="1" applyBorder="1"/>
    <xf numFmtId="2" fontId="18" fillId="3" borderId="13" xfId="0" applyNumberFormat="1" applyFont="1" applyFill="1" applyBorder="1" applyProtection="1">
      <protection locked="0"/>
    </xf>
    <xf numFmtId="0" fontId="17" fillId="6" borderId="9" xfId="0" applyFont="1" applyFill="1" applyBorder="1"/>
    <xf numFmtId="164" fontId="16" fillId="3" borderId="15" xfId="0" applyNumberFormat="1" applyFont="1" applyFill="1" applyBorder="1" applyAlignment="1">
      <alignment horizontal="left"/>
    </xf>
    <xf numFmtId="0" fontId="21" fillId="0" borderId="0" xfId="1" applyFont="1"/>
    <xf numFmtId="0" fontId="10" fillId="4" borderId="38" xfId="0" applyFont="1" applyFill="1" applyBorder="1" applyAlignment="1">
      <alignment horizontal="center"/>
    </xf>
    <xf numFmtId="0" fontId="10" fillId="4" borderId="42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2" fontId="1" fillId="5" borderId="12" xfId="0" applyNumberFormat="1" applyFont="1" applyFill="1" applyBorder="1"/>
    <xf numFmtId="164" fontId="16" fillId="3" borderId="11" xfId="0" applyNumberFormat="1" applyFont="1" applyFill="1" applyBorder="1"/>
    <xf numFmtId="164" fontId="16" fillId="3" borderId="13" xfId="0" applyNumberFormat="1" applyFont="1" applyFill="1" applyBorder="1"/>
    <xf numFmtId="2" fontId="16" fillId="5" borderId="12" xfId="0" applyNumberFormat="1" applyFont="1" applyFill="1" applyBorder="1"/>
  </cellXfs>
  <cellStyles count="2">
    <cellStyle name="Hyperlink" xfId="1" builtinId="8"/>
    <cellStyle name="Standard" xfId="0" builtinId="0"/>
  </cellStyles>
  <dxfs count="2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Leistungskurven</a:t>
            </a:r>
          </a:p>
        </c:rich>
      </c:tx>
      <c:layout>
        <c:manualLayout>
          <c:xMode val="edge"/>
          <c:yMode val="edge"/>
          <c:x val="0.38819518181943541"/>
          <c:y val="2.941166445103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85811577752554"/>
          <c:y val="0.18697478991596639"/>
          <c:w val="0.69466515323496025"/>
          <c:h val="0.62184873949579833"/>
        </c:manualLayout>
      </c:layout>
      <c:scatterChart>
        <c:scatterStyle val="lineMarker"/>
        <c:varyColors val="0"/>
        <c:ser>
          <c:idx val="0"/>
          <c:order val="0"/>
          <c:tx>
            <c:v>Generator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Sheet2!$H$7:$H$33</c:f>
              <c:numCache>
                <c:formatCode>General</c:formatCode>
                <c:ptCount val="27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Sheet2!$J$7:$J$33</c:f>
              <c:numCache>
                <c:formatCode>General</c:formatCode>
                <c:ptCount val="2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4.8000000000000007</c:v>
                </c:pt>
                <c:pt idx="4">
                  <c:v>4.8000000000000007</c:v>
                </c:pt>
                <c:pt idx="5">
                  <c:v>9.6000000000000014</c:v>
                </c:pt>
                <c:pt idx="6">
                  <c:v>9.6000000000000014</c:v>
                </c:pt>
                <c:pt idx="7">
                  <c:v>14.399999999999999</c:v>
                </c:pt>
                <c:pt idx="8">
                  <c:v>19.200000000000003</c:v>
                </c:pt>
                <c:pt idx="9">
                  <c:v>24</c:v>
                </c:pt>
                <c:pt idx="10">
                  <c:v>28.799999999999997</c:v>
                </c:pt>
                <c:pt idx="11">
                  <c:v>33.599999999999994</c:v>
                </c:pt>
                <c:pt idx="12">
                  <c:v>43.2</c:v>
                </c:pt>
                <c:pt idx="13">
                  <c:v>48</c:v>
                </c:pt>
                <c:pt idx="14">
                  <c:v>52.800000000000004</c:v>
                </c:pt>
                <c:pt idx="15">
                  <c:v>62.400000000000006</c:v>
                </c:pt>
                <c:pt idx="16">
                  <c:v>67.199999999999989</c:v>
                </c:pt>
                <c:pt idx="17">
                  <c:v>76.800000000000011</c:v>
                </c:pt>
                <c:pt idx="18">
                  <c:v>86.4</c:v>
                </c:pt>
                <c:pt idx="19">
                  <c:v>91.199999999999989</c:v>
                </c:pt>
                <c:pt idx="20">
                  <c:v>100.80000000000001</c:v>
                </c:pt>
              </c:numCache>
            </c:numRef>
          </c:yVal>
          <c:smooth val="1"/>
        </c:ser>
        <c:ser>
          <c:idx val="1"/>
          <c:order val="1"/>
          <c:tx>
            <c:v>Repeller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Sheet2!$H$7:$H$27</c:f>
              <c:numCache>
                <c:formatCode>General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Sheet2!$I$7:$I$27</c:f>
              <c:numCache>
                <c:formatCode>0.00</c:formatCode>
                <c:ptCount val="21"/>
                <c:pt idx="0">
                  <c:v>1.0233601128416026</c:v>
                </c:pt>
                <c:pt idx="1">
                  <c:v>1.9987502203937551</c:v>
                </c:pt>
                <c:pt idx="2">
                  <c:v>3.4538403808404086</c:v>
                </c:pt>
                <c:pt idx="3">
                  <c:v>5.4845706047604637</c:v>
                </c:pt>
                <c:pt idx="4">
                  <c:v>8.1868809027328204</c:v>
                </c:pt>
                <c:pt idx="5">
                  <c:v>11.656711285336378</c:v>
                </c:pt>
                <c:pt idx="6">
                  <c:v>15.99000176315004</c:v>
                </c:pt>
                <c:pt idx="7">
                  <c:v>21.282692346752704</c:v>
                </c:pt>
                <c:pt idx="8">
                  <c:v>27.630723046723269</c:v>
                </c:pt>
                <c:pt idx="9">
                  <c:v>35.130033873640635</c:v>
                </c:pt>
                <c:pt idx="10">
                  <c:v>43.876564838083709</c:v>
                </c:pt>
                <c:pt idx="11">
                  <c:v>53.966255950631378</c:v>
                </c:pt>
                <c:pt idx="12">
                  <c:v>65.495047221862563</c:v>
                </c:pt>
                <c:pt idx="13">
                  <c:v>78.55887866235615</c:v>
                </c:pt>
                <c:pt idx="14">
                  <c:v>93.253690282691025</c:v>
                </c:pt>
                <c:pt idx="15">
                  <c:v>109.67542209344612</c:v>
                </c:pt>
                <c:pt idx="16">
                  <c:v>127.92001410520032</c:v>
                </c:pt>
                <c:pt idx="17">
                  <c:v>148.0834063285325</c:v>
                </c:pt>
                <c:pt idx="18">
                  <c:v>170.26153877402163</c:v>
                </c:pt>
                <c:pt idx="19">
                  <c:v>194.55035145224653</c:v>
                </c:pt>
                <c:pt idx="20">
                  <c:v>221.04578437378615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55360"/>
        <c:axId val="161643840"/>
      </c:scatterChart>
      <c:valAx>
        <c:axId val="3925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Windgeschwindigkeit (m/s)</a:t>
                </a:r>
              </a:p>
            </c:rich>
          </c:tx>
          <c:layout>
            <c:manualLayout>
              <c:xMode val="edge"/>
              <c:yMode val="edge"/>
              <c:x val="0.32917143566336166"/>
              <c:y val="0.90126056686096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643840"/>
        <c:crossesAt val="0"/>
        <c:crossBetween val="midCat"/>
        <c:majorUnit val="1"/>
      </c:valAx>
      <c:valAx>
        <c:axId val="161643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 (W)</a:t>
                </a:r>
              </a:p>
            </c:rich>
          </c:tx>
          <c:layout>
            <c:manualLayout>
              <c:xMode val="edge"/>
              <c:yMode val="edge"/>
              <c:x val="1.8161143823747075E-2"/>
              <c:y val="0.37184868936837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9255360"/>
        <c:crossesAt val="0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853850361524408"/>
          <c:y val="0.44968917237618022"/>
          <c:w val="0.13835813211614745"/>
          <c:h val="0.112016395677812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Leistungskurven</a:t>
            </a:r>
          </a:p>
        </c:rich>
      </c:tx>
      <c:layout>
        <c:manualLayout>
          <c:xMode val="edge"/>
          <c:yMode val="edge"/>
          <c:x val="0.3875002587866701"/>
          <c:y val="2.9411834884275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0693581706"/>
          <c:y val="0.17647092614684082"/>
          <c:w val="0.72159130947671202"/>
          <c:h val="0.6450992744701180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Sheet3!$H$7:$H$33</c:f>
              <c:numCache>
                <c:formatCode>General</c:formatCode>
                <c:ptCount val="27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Sheet3!$J$7:$J$33</c:f>
              <c:numCache>
                <c:formatCode>General</c:formatCode>
                <c:ptCount val="2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4.8000000000000007</c:v>
                </c:pt>
                <c:pt idx="4">
                  <c:v>4.8000000000000007</c:v>
                </c:pt>
                <c:pt idx="5">
                  <c:v>9.6000000000000014</c:v>
                </c:pt>
                <c:pt idx="6">
                  <c:v>14.399999999999999</c:v>
                </c:pt>
                <c:pt idx="7">
                  <c:v>14.399999999999999</c:v>
                </c:pt>
                <c:pt idx="8">
                  <c:v>24</c:v>
                </c:pt>
                <c:pt idx="9">
                  <c:v>28.799999999999997</c:v>
                </c:pt>
                <c:pt idx="10">
                  <c:v>33.599999999999994</c:v>
                </c:pt>
                <c:pt idx="11">
                  <c:v>38.400000000000006</c:v>
                </c:pt>
                <c:pt idx="12">
                  <c:v>48</c:v>
                </c:pt>
                <c:pt idx="13">
                  <c:v>57.599999999999994</c:v>
                </c:pt>
                <c:pt idx="14">
                  <c:v>62.400000000000006</c:v>
                </c:pt>
                <c:pt idx="15">
                  <c:v>72</c:v>
                </c:pt>
                <c:pt idx="16">
                  <c:v>81.599999999999994</c:v>
                </c:pt>
                <c:pt idx="17">
                  <c:v>91.199999999999989</c:v>
                </c:pt>
                <c:pt idx="18">
                  <c:v>100.80000000000001</c:v>
                </c:pt>
                <c:pt idx="19">
                  <c:v>110.39999999999999</c:v>
                </c:pt>
                <c:pt idx="20">
                  <c:v>120</c:v>
                </c:pt>
              </c:numCache>
            </c:numRef>
          </c:yVal>
          <c:smooth val="1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Sheet3!$H$7:$H$27</c:f>
              <c:numCache>
                <c:formatCode>General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Sheet3!$I$7:$I$27</c:f>
              <c:numCache>
                <c:formatCode>0.00</c:formatCode>
                <c:ptCount val="21"/>
                <c:pt idx="0">
                  <c:v>1.0233601128416026</c:v>
                </c:pt>
                <c:pt idx="1">
                  <c:v>1.9987502203937551</c:v>
                </c:pt>
                <c:pt idx="2">
                  <c:v>3.4538403808404086</c:v>
                </c:pt>
                <c:pt idx="3">
                  <c:v>5.4845706047604637</c:v>
                </c:pt>
                <c:pt idx="4">
                  <c:v>8.1868809027328204</c:v>
                </c:pt>
                <c:pt idx="5">
                  <c:v>11.656711285336378</c:v>
                </c:pt>
                <c:pt idx="6">
                  <c:v>15.99000176315004</c:v>
                </c:pt>
                <c:pt idx="7">
                  <c:v>21.282692346752704</c:v>
                </c:pt>
                <c:pt idx="8">
                  <c:v>27.630723046723269</c:v>
                </c:pt>
                <c:pt idx="9">
                  <c:v>35.130033873640635</c:v>
                </c:pt>
                <c:pt idx="10">
                  <c:v>43.876564838083709</c:v>
                </c:pt>
                <c:pt idx="11">
                  <c:v>53.966255950631378</c:v>
                </c:pt>
                <c:pt idx="12">
                  <c:v>65.495047221862563</c:v>
                </c:pt>
                <c:pt idx="13">
                  <c:v>78.55887866235615</c:v>
                </c:pt>
                <c:pt idx="14">
                  <c:v>93.253690282691025</c:v>
                </c:pt>
                <c:pt idx="15">
                  <c:v>109.67542209344612</c:v>
                </c:pt>
                <c:pt idx="16">
                  <c:v>127.92001410520032</c:v>
                </c:pt>
                <c:pt idx="17">
                  <c:v>148.0834063285325</c:v>
                </c:pt>
                <c:pt idx="18">
                  <c:v>170.26153877402163</c:v>
                </c:pt>
                <c:pt idx="19">
                  <c:v>194.55035145224653</c:v>
                </c:pt>
                <c:pt idx="20">
                  <c:v>221.04578437378615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83296"/>
        <c:axId val="167983872"/>
      </c:scatterChart>
      <c:valAx>
        <c:axId val="16798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Windgeschwindigkeit (m/s)</a:t>
                </a:r>
              </a:p>
            </c:rich>
          </c:tx>
          <c:layout>
            <c:manualLayout>
              <c:xMode val="edge"/>
              <c:yMode val="edge"/>
              <c:x val="0.34204570287609753"/>
              <c:y val="0.90784478644714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7983872"/>
        <c:crossesAt val="0"/>
        <c:crossBetween val="midCat"/>
        <c:majorUnit val="1"/>
      </c:valAx>
      <c:valAx>
        <c:axId val="16798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 (W)</a:t>
                </a:r>
              </a:p>
            </c:rich>
          </c:tx>
          <c:layout>
            <c:manualLayout>
              <c:xMode val="edge"/>
              <c:yMode val="edge"/>
              <c:x val="1.8181776357709886E-2"/>
              <c:y val="0.38039290543227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7983296"/>
        <c:crossesAt val="0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4520232516948"/>
          <c:y val="0.45304501710013523"/>
          <c:w val="0.11218586173660805"/>
          <c:h val="0.104548834804740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104</xdr:row>
      <xdr:rowOff>220980</xdr:rowOff>
    </xdr:from>
    <xdr:to>
      <xdr:col>7</xdr:col>
      <xdr:colOff>7620</xdr:colOff>
      <xdr:row>133</xdr:row>
      <xdr:rowOff>0</xdr:rowOff>
    </xdr:to>
    <xdr:graphicFrame macro="">
      <xdr:nvGraphicFramePr>
        <xdr:cNvPr id="123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133</xdr:row>
      <xdr:rowOff>213360</xdr:rowOff>
    </xdr:from>
    <xdr:to>
      <xdr:col>7</xdr:col>
      <xdr:colOff>7620</xdr:colOff>
      <xdr:row>163</xdr:row>
      <xdr:rowOff>160020</xdr:rowOff>
    </xdr:to>
    <xdr:graphicFrame macro="">
      <xdr:nvGraphicFramePr>
        <xdr:cNvPr id="123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91440</xdr:colOff>
      <xdr:row>8</xdr:row>
      <xdr:rowOff>60960</xdr:rowOff>
    </xdr:from>
    <xdr:to>
      <xdr:col>15</xdr:col>
      <xdr:colOff>617220</xdr:colOff>
      <xdr:row>31</xdr:row>
      <xdr:rowOff>53340</xdr:rowOff>
    </xdr:to>
    <xdr:pic>
      <xdr:nvPicPr>
        <xdr:cNvPr id="1234" name="Picture 6" descr="legen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0340" y="1524000"/>
          <a:ext cx="4274820" cy="390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1074420</xdr:colOff>
      <xdr:row>32</xdr:row>
      <xdr:rowOff>167640</xdr:rowOff>
    </xdr:from>
    <xdr:to>
      <xdr:col>10</xdr:col>
      <xdr:colOff>53340</xdr:colOff>
      <xdr:row>46</xdr:row>
      <xdr:rowOff>60960</xdr:rowOff>
    </xdr:to>
    <xdr:pic>
      <xdr:nvPicPr>
        <xdr:cNvPr id="1235" name="Grafik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9220" y="5715000"/>
          <a:ext cx="192786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leinwindanlagen.de/Forum/cf3/topic.php?t=620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1"/>
  <sheetViews>
    <sheetView tabSelected="1" topLeftCell="A4" zoomScale="70" zoomScaleNormal="70" workbookViewId="0">
      <selection activeCell="F32" sqref="F32"/>
    </sheetView>
  </sheetViews>
  <sheetFormatPr baseColWidth="10" defaultColWidth="9.109375" defaultRowHeight="13.2" x14ac:dyDescent="0.25"/>
  <cols>
    <col min="1" max="1" width="4.44140625" customWidth="1"/>
    <col min="2" max="2" width="36.5546875" customWidth="1"/>
    <col min="3" max="3" width="18" customWidth="1"/>
    <col min="4" max="4" width="9.109375" customWidth="1"/>
    <col min="5" max="5" width="28.5546875" customWidth="1"/>
    <col min="6" max="6" width="18.88671875" customWidth="1"/>
    <col min="7" max="7" width="15.6640625" customWidth="1"/>
    <col min="8" max="8" width="9.109375" style="118"/>
  </cols>
  <sheetData>
    <row r="1" spans="2:10" s="1" customFormat="1" ht="17.399999999999999" x14ac:dyDescent="0.3">
      <c r="B1" s="2" t="s">
        <v>137</v>
      </c>
      <c r="H1" s="118"/>
    </row>
    <row r="2" spans="2:10" s="1" customFormat="1" ht="17.399999999999999" x14ac:dyDescent="0.3">
      <c r="B2" s="2"/>
      <c r="H2" s="118"/>
    </row>
    <row r="3" spans="2:10" s="1" customFormat="1" x14ac:dyDescent="0.25">
      <c r="B3" s="4" t="s">
        <v>136</v>
      </c>
      <c r="H3" s="118"/>
    </row>
    <row r="4" spans="2:10" s="1" customFormat="1" x14ac:dyDescent="0.25">
      <c r="H4" s="118"/>
    </row>
    <row r="5" spans="2:10" s="1" customFormat="1" x14ac:dyDescent="0.25">
      <c r="B5" s="116" t="s">
        <v>128</v>
      </c>
      <c r="C5" s="117" t="s">
        <v>16</v>
      </c>
      <c r="D5" s="120">
        <v>0.8</v>
      </c>
      <c r="H5" s="118"/>
    </row>
    <row r="6" spans="2:10" s="1" customFormat="1" ht="13.8" thickBot="1" x14ac:dyDescent="0.3">
      <c r="B6" s="115" t="s">
        <v>129</v>
      </c>
      <c r="C6" s="118" t="s">
        <v>16</v>
      </c>
      <c r="D6" s="145">
        <v>1.3</v>
      </c>
      <c r="H6" s="118"/>
    </row>
    <row r="7" spans="2:10" s="1" customFormat="1" ht="13.8" thickBot="1" x14ac:dyDescent="0.3">
      <c r="B7" s="115"/>
      <c r="E7" s="119" t="s">
        <v>130</v>
      </c>
      <c r="F7" s="17">
        <f>D5*D6</f>
        <v>1.04</v>
      </c>
      <c r="G7" s="118" t="s">
        <v>131</v>
      </c>
      <c r="H7" s="118"/>
    </row>
    <row r="8" spans="2:10" x14ac:dyDescent="0.25">
      <c r="G8" s="3"/>
    </row>
    <row r="9" spans="2:10" x14ac:dyDescent="0.25">
      <c r="B9" s="4" t="s">
        <v>0</v>
      </c>
      <c r="C9" s="5" t="s">
        <v>1</v>
      </c>
      <c r="D9" s="6"/>
      <c r="E9" s="7"/>
      <c r="F9" s="8" t="s">
        <v>2</v>
      </c>
      <c r="G9" s="9" t="s">
        <v>3</v>
      </c>
    </row>
    <row r="10" spans="2:10" x14ac:dyDescent="0.25">
      <c r="B10" s="10"/>
      <c r="C10" s="11"/>
      <c r="D10" s="12"/>
      <c r="E10" s="12"/>
      <c r="F10" s="12"/>
      <c r="G10" s="13"/>
    </row>
    <row r="11" spans="2:10" x14ac:dyDescent="0.25">
      <c r="B11" s="14" t="s">
        <v>4</v>
      </c>
      <c r="C11" s="12" t="s">
        <v>5</v>
      </c>
      <c r="D11" s="154">
        <v>2</v>
      </c>
      <c r="E11" s="16" t="s">
        <v>6</v>
      </c>
      <c r="F11" s="17">
        <f>(D12*D11*60)/(2*PI()*(D14/2))</f>
        <v>71.619724391352904</v>
      </c>
      <c r="G11" s="13" t="s">
        <v>7</v>
      </c>
    </row>
    <row r="12" spans="2:10" ht="13.8" thickBot="1" x14ac:dyDescent="0.3">
      <c r="B12" s="14" t="s">
        <v>8</v>
      </c>
      <c r="C12" s="12" t="s">
        <v>9</v>
      </c>
      <c r="D12" s="155">
        <v>1.5</v>
      </c>
      <c r="E12" s="12"/>
      <c r="F12" s="12"/>
      <c r="G12" s="13"/>
    </row>
    <row r="13" spans="2:10" ht="13.8" thickBot="1" x14ac:dyDescent="0.3">
      <c r="B13" s="111" t="s">
        <v>135</v>
      </c>
      <c r="C13" s="19" t="s">
        <v>132</v>
      </c>
      <c r="D13" s="143">
        <f>SQRT(4*F7/PI())</f>
        <v>1.1507254783503185</v>
      </c>
      <c r="E13" s="16" t="s">
        <v>10</v>
      </c>
      <c r="F13" s="156">
        <f>F11/60</f>
        <v>1.1936620731892151</v>
      </c>
      <c r="G13" s="13" t="s">
        <v>11</v>
      </c>
    </row>
    <row r="14" spans="2:10" ht="13.8" thickBot="1" x14ac:dyDescent="0.3">
      <c r="B14" s="112" t="s">
        <v>134</v>
      </c>
      <c r="C14" s="52" t="s">
        <v>133</v>
      </c>
      <c r="D14" s="144">
        <f>D5</f>
        <v>0.8</v>
      </c>
      <c r="E14" s="16"/>
      <c r="F14" s="113"/>
      <c r="G14" s="13"/>
    </row>
    <row r="15" spans="2:10" ht="13.8" thickBot="1" x14ac:dyDescent="0.3">
      <c r="C15" s="23"/>
      <c r="D15" s="23"/>
      <c r="E15" s="23"/>
      <c r="F15" s="23"/>
      <c r="G15" s="24"/>
    </row>
    <row r="16" spans="2:10" x14ac:dyDescent="0.25">
      <c r="B16" s="25" t="s">
        <v>12</v>
      </c>
      <c r="C16" s="26"/>
      <c r="D16" s="26"/>
      <c r="E16" s="26"/>
      <c r="F16" s="26"/>
      <c r="G16" s="27"/>
      <c r="J16" s="28"/>
    </row>
    <row r="17" spans="2:11" x14ac:dyDescent="0.25">
      <c r="B17" s="29"/>
      <c r="C17" s="30"/>
      <c r="D17" s="31"/>
      <c r="E17" s="31"/>
      <c r="F17" s="31"/>
      <c r="G17" s="32"/>
      <c r="J17" s="28"/>
    </row>
    <row r="18" spans="2:11" x14ac:dyDescent="0.25">
      <c r="B18" s="33" t="s">
        <v>13</v>
      </c>
      <c r="C18" s="34" t="s">
        <v>14</v>
      </c>
      <c r="D18" s="35">
        <v>12</v>
      </c>
      <c r="E18" s="36" t="s">
        <v>15</v>
      </c>
      <c r="F18" s="37">
        <f>(D21+(D23*2)+D24+D22+(D23*2))*D18/2/1000</f>
        <v>0.375</v>
      </c>
      <c r="G18" s="32" t="s">
        <v>16</v>
      </c>
      <c r="J18" s="28"/>
    </row>
    <row r="19" spans="2:11" x14ac:dyDescent="0.25">
      <c r="B19" s="38" t="s">
        <v>17</v>
      </c>
      <c r="C19" s="39"/>
      <c r="D19" s="31"/>
      <c r="E19" s="36" t="s">
        <v>18</v>
      </c>
      <c r="F19" s="40">
        <f>F18/(2*PI())*1000</f>
        <v>59.683103659460748</v>
      </c>
      <c r="G19" s="32" t="s">
        <v>19</v>
      </c>
      <c r="J19" s="28"/>
    </row>
    <row r="20" spans="2:11" x14ac:dyDescent="0.25">
      <c r="B20" s="29" t="s">
        <v>20</v>
      </c>
      <c r="C20" s="41" t="s">
        <v>21</v>
      </c>
      <c r="D20" s="15">
        <v>32.5</v>
      </c>
      <c r="E20" s="31"/>
      <c r="F20" s="31"/>
      <c r="G20" s="32"/>
      <c r="J20" s="28"/>
    </row>
    <row r="21" spans="2:11" x14ac:dyDescent="0.25">
      <c r="B21" s="29" t="s">
        <v>22</v>
      </c>
      <c r="C21" s="29" t="s">
        <v>23</v>
      </c>
      <c r="D21" s="18">
        <v>19</v>
      </c>
      <c r="E21" s="36" t="s">
        <v>24</v>
      </c>
      <c r="F21" s="21">
        <f>(F11/60)*F18</f>
        <v>0.44762327744595565</v>
      </c>
      <c r="G21" s="32" t="s">
        <v>25</v>
      </c>
      <c r="J21" s="28"/>
    </row>
    <row r="22" spans="2:11" x14ac:dyDescent="0.25">
      <c r="B22" s="29" t="s">
        <v>26</v>
      </c>
      <c r="C22" s="29" t="s">
        <v>27</v>
      </c>
      <c r="D22" s="18">
        <v>2.5</v>
      </c>
      <c r="E22" s="31"/>
      <c r="F22" s="31"/>
      <c r="G22" s="32"/>
    </row>
    <row r="23" spans="2:11" x14ac:dyDescent="0.25">
      <c r="B23" s="29" t="s">
        <v>28</v>
      </c>
      <c r="C23" s="29" t="s">
        <v>29</v>
      </c>
      <c r="D23" s="18">
        <v>10</v>
      </c>
      <c r="E23" s="31"/>
      <c r="F23" s="31"/>
      <c r="G23" s="32"/>
      <c r="K23" s="3"/>
    </row>
    <row r="24" spans="2:11" ht="13.8" thickBot="1" x14ac:dyDescent="0.3">
      <c r="B24" s="29" t="s">
        <v>30</v>
      </c>
      <c r="C24" s="29" t="s">
        <v>31</v>
      </c>
      <c r="D24" s="18">
        <v>1</v>
      </c>
      <c r="E24" s="31"/>
      <c r="F24" s="42"/>
      <c r="G24" s="32"/>
      <c r="K24" s="3"/>
    </row>
    <row r="25" spans="2:11" x14ac:dyDescent="0.25">
      <c r="B25" s="39" t="s">
        <v>32</v>
      </c>
      <c r="C25" s="43" t="s">
        <v>33</v>
      </c>
      <c r="D25" s="20">
        <v>5</v>
      </c>
      <c r="E25" s="36" t="s">
        <v>34</v>
      </c>
      <c r="F25" s="44">
        <f>(D18*(D22+(D23*2)+(D24*2))/PI())/10/1.25+(0.2*D25)+(2*D20/10)+(4*D23/10)</f>
        <v>18.986648523042756</v>
      </c>
      <c r="G25" s="45" t="s">
        <v>35</v>
      </c>
      <c r="H25" s="117"/>
      <c r="I25" s="46"/>
      <c r="K25" s="3"/>
    </row>
    <row r="26" spans="2:11" ht="13.8" thickBot="1" x14ac:dyDescent="0.3">
      <c r="B26" s="39"/>
      <c r="C26" s="39"/>
      <c r="D26" s="39"/>
      <c r="E26" s="47" t="s">
        <v>36</v>
      </c>
      <c r="F26" s="40">
        <f>(D18*(D22+(D23*2)+(D24*2))/PI())/10/1.25-(2*D23/10)+(2*D20/10)+(4*D23/10)+2</f>
        <v>17.986648523042756</v>
      </c>
      <c r="G26" s="45" t="s">
        <v>35</v>
      </c>
      <c r="K26" s="3"/>
    </row>
    <row r="27" spans="2:11" ht="13.8" thickBot="1" x14ac:dyDescent="0.3">
      <c r="B27" s="48"/>
      <c r="C27" s="39"/>
      <c r="D27" s="39"/>
      <c r="E27" s="47" t="s">
        <v>37</v>
      </c>
      <c r="F27" s="48"/>
      <c r="G27" s="49"/>
    </row>
    <row r="28" spans="2:11" x14ac:dyDescent="0.25">
      <c r="B28" s="25" t="s">
        <v>38</v>
      </c>
      <c r="C28" s="150"/>
      <c r="D28" s="151"/>
      <c r="E28" s="152"/>
      <c r="F28" s="12"/>
      <c r="G28" s="13"/>
      <c r="H28" s="50" t="s">
        <v>39</v>
      </c>
      <c r="I28" s="51">
        <v>1.43</v>
      </c>
      <c r="K28" s="3"/>
    </row>
    <row r="29" spans="2:11" ht="13.8" thickBot="1" x14ac:dyDescent="0.3">
      <c r="B29" s="10"/>
      <c r="C29" s="11"/>
      <c r="D29" s="52"/>
      <c r="E29" s="12"/>
      <c r="F29" s="12"/>
      <c r="G29" s="13"/>
      <c r="H29" s="53" t="s">
        <v>40</v>
      </c>
      <c r="I29" s="54">
        <v>1.4</v>
      </c>
      <c r="K29" s="3"/>
    </row>
    <row r="30" spans="2:11" x14ac:dyDescent="0.25">
      <c r="B30" s="14" t="s">
        <v>41</v>
      </c>
      <c r="C30" s="11" t="s">
        <v>42</v>
      </c>
      <c r="D30" s="35">
        <v>6</v>
      </c>
      <c r="F30" s="52"/>
      <c r="G30" s="13"/>
      <c r="H30" s="53" t="s">
        <v>43</v>
      </c>
      <c r="I30" s="54">
        <v>1.38</v>
      </c>
      <c r="K30" s="3"/>
    </row>
    <row r="31" spans="2:11" x14ac:dyDescent="0.25">
      <c r="B31" s="14" t="s">
        <v>44</v>
      </c>
      <c r="C31" s="55" t="s">
        <v>45</v>
      </c>
      <c r="D31" s="35">
        <v>10</v>
      </c>
      <c r="E31" s="56" t="s">
        <v>46</v>
      </c>
      <c r="F31" s="52" t="s">
        <v>146</v>
      </c>
      <c r="G31" s="13"/>
      <c r="H31" s="53" t="s">
        <v>47</v>
      </c>
      <c r="I31" s="54">
        <v>1.32</v>
      </c>
      <c r="K31" s="3"/>
    </row>
    <row r="32" spans="2:11" x14ac:dyDescent="0.25">
      <c r="B32" s="111" t="s">
        <v>126</v>
      </c>
      <c r="C32" s="10" t="s">
        <v>127</v>
      </c>
      <c r="D32" s="146">
        <v>1.4</v>
      </c>
      <c r="E32" s="57" t="s">
        <v>48</v>
      </c>
      <c r="F32" s="153">
        <f>D32-((D32*(D31/(2*D30)))*0.5)</f>
        <v>0.81666666666666654</v>
      </c>
      <c r="G32" s="13" t="s">
        <v>49</v>
      </c>
      <c r="H32" s="53" t="s">
        <v>50</v>
      </c>
      <c r="I32" s="54">
        <v>1.28</v>
      </c>
      <c r="K32" s="3"/>
    </row>
    <row r="33" spans="2:11" x14ac:dyDescent="0.25">
      <c r="B33" s="22"/>
      <c r="C33" s="58"/>
      <c r="D33" s="58"/>
      <c r="E33" s="23"/>
      <c r="F33" s="23"/>
      <c r="G33" s="24"/>
      <c r="H33" s="59" t="s">
        <v>51</v>
      </c>
      <c r="I33" s="60">
        <v>1.25</v>
      </c>
      <c r="K33" s="3"/>
    </row>
    <row r="34" spans="2:11" x14ac:dyDescent="0.25">
      <c r="B34" s="25" t="s">
        <v>52</v>
      </c>
      <c r="C34" s="31"/>
      <c r="D34" s="31"/>
      <c r="E34" s="31"/>
      <c r="F34" s="31"/>
      <c r="G34" s="61"/>
      <c r="K34" s="3"/>
    </row>
    <row r="35" spans="2:11" ht="13.8" thickBot="1" x14ac:dyDescent="0.3">
      <c r="B35" s="29"/>
      <c r="C35" s="30"/>
      <c r="D35" s="31"/>
      <c r="E35" s="31"/>
      <c r="F35" s="31"/>
      <c r="G35" s="32"/>
    </row>
    <row r="36" spans="2:11" x14ac:dyDescent="0.25">
      <c r="B36" s="33" t="s">
        <v>53</v>
      </c>
      <c r="C36" s="31" t="s">
        <v>54</v>
      </c>
      <c r="D36" s="137">
        <v>48</v>
      </c>
      <c r="E36" s="128" t="s">
        <v>150</v>
      </c>
      <c r="F36" s="129"/>
      <c r="G36" s="130"/>
    </row>
    <row r="37" spans="2:11" x14ac:dyDescent="0.25">
      <c r="B37" s="33" t="s">
        <v>55</v>
      </c>
      <c r="C37" s="31" t="s">
        <v>23</v>
      </c>
      <c r="D37" s="18">
        <v>19</v>
      </c>
      <c r="E37" s="31"/>
      <c r="F37" s="31"/>
      <c r="G37" s="32"/>
    </row>
    <row r="38" spans="2:11" x14ac:dyDescent="0.25">
      <c r="B38" s="33" t="s">
        <v>56</v>
      </c>
      <c r="C38" s="31" t="s">
        <v>57</v>
      </c>
      <c r="D38" s="18">
        <v>32.5</v>
      </c>
      <c r="E38" s="31"/>
      <c r="F38" s="31"/>
      <c r="G38" s="32"/>
    </row>
    <row r="39" spans="2:11" x14ac:dyDescent="0.25">
      <c r="B39" s="33" t="s">
        <v>58</v>
      </c>
      <c r="C39" s="31" t="s">
        <v>59</v>
      </c>
      <c r="D39" s="18">
        <v>16</v>
      </c>
      <c r="E39" s="31"/>
      <c r="F39" s="31"/>
      <c r="G39" s="32"/>
    </row>
    <row r="40" spans="2:11" x14ac:dyDescent="0.25">
      <c r="B40" s="33" t="s">
        <v>60</v>
      </c>
      <c r="C40" s="62" t="s">
        <v>61</v>
      </c>
      <c r="D40" s="20">
        <v>3</v>
      </c>
      <c r="E40" s="31"/>
      <c r="F40" s="31"/>
      <c r="G40" s="32"/>
    </row>
    <row r="41" spans="2:11" x14ac:dyDescent="0.25">
      <c r="B41" s="29"/>
      <c r="C41" s="31"/>
      <c r="D41" s="31"/>
      <c r="E41" s="30"/>
      <c r="F41" s="63"/>
      <c r="G41" s="32"/>
    </row>
    <row r="42" spans="2:11" x14ac:dyDescent="0.25">
      <c r="B42" s="122" t="s">
        <v>62</v>
      </c>
      <c r="C42" s="31"/>
      <c r="D42" s="32"/>
      <c r="E42" s="31" t="s">
        <v>63</v>
      </c>
      <c r="F42" s="140">
        <f>((((D36+1.4)/(SQRT(D40)*SQRT(2)))/((2*D39*F32*F13*D37/1000*D38/1000)*(D18/D40))))</f>
        <v>261.74486329833957</v>
      </c>
      <c r="G42" s="32" t="s">
        <v>64</v>
      </c>
      <c r="H42" s="66"/>
      <c r="J42" s="67"/>
    </row>
    <row r="43" spans="2:11" x14ac:dyDescent="0.25">
      <c r="B43" s="29"/>
      <c r="C43" s="31"/>
      <c r="D43" s="32"/>
      <c r="E43" s="31"/>
      <c r="F43" s="68"/>
      <c r="G43" s="32"/>
    </row>
    <row r="44" spans="2:11" x14ac:dyDescent="0.25">
      <c r="B44" s="64" t="s">
        <v>65</v>
      </c>
      <c r="C44" s="31"/>
      <c r="D44" s="32"/>
      <c r="E44" s="62" t="s">
        <v>63</v>
      </c>
      <c r="F44" s="65">
        <f>(((D36+1.4)/1.414)/(2*D39*F32*F13*D37/1000*D38/1000))/(D18/D40)</f>
        <v>453.42387402791235</v>
      </c>
      <c r="G44" s="32" t="s">
        <v>64</v>
      </c>
    </row>
    <row r="45" spans="2:11" x14ac:dyDescent="0.25">
      <c r="B45" s="69"/>
      <c r="C45" s="48"/>
      <c r="D45" s="48"/>
      <c r="E45" s="48"/>
      <c r="F45" s="48"/>
      <c r="G45" s="49"/>
    </row>
    <row r="46" spans="2:11" x14ac:dyDescent="0.25">
      <c r="B46" s="25" t="s">
        <v>66</v>
      </c>
      <c r="C46" s="12"/>
      <c r="D46" s="12"/>
      <c r="E46" s="12"/>
      <c r="F46" s="12"/>
      <c r="G46" s="13"/>
    </row>
    <row r="47" spans="2:11" ht="27" thickBot="1" x14ac:dyDescent="0.3">
      <c r="B47" s="10"/>
      <c r="C47" s="11"/>
      <c r="D47" s="12"/>
      <c r="E47" s="133" t="s">
        <v>139</v>
      </c>
      <c r="F47" s="136" t="s">
        <v>143</v>
      </c>
      <c r="G47" s="134" t="s">
        <v>140</v>
      </c>
    </row>
    <row r="48" spans="2:11" ht="13.8" thickBot="1" x14ac:dyDescent="0.3">
      <c r="B48" s="14" t="s">
        <v>67</v>
      </c>
      <c r="C48" s="12" t="s">
        <v>68</v>
      </c>
      <c r="D48" s="15">
        <v>0.45</v>
      </c>
      <c r="E48" s="21">
        <f>D50*3.14/4*D48^2</f>
        <v>0.15896250000000001</v>
      </c>
      <c r="F48" s="135">
        <v>5</v>
      </c>
      <c r="G48" s="21">
        <f>E48*F48</f>
        <v>0.79481250000000003</v>
      </c>
      <c r="H48" s="118" t="s">
        <v>141</v>
      </c>
    </row>
    <row r="49" spans="2:10" ht="13.8" thickBot="1" x14ac:dyDescent="0.3">
      <c r="B49" s="14" t="s">
        <v>69</v>
      </c>
      <c r="C49" s="12" t="s">
        <v>70</v>
      </c>
      <c r="D49" s="18">
        <v>1.5</v>
      </c>
      <c r="E49" s="12"/>
      <c r="F49" s="12"/>
      <c r="G49" s="138">
        <f>G48*1.28</f>
        <v>1.01736</v>
      </c>
      <c r="H49" s="118" t="s">
        <v>142</v>
      </c>
    </row>
    <row r="50" spans="2:10" x14ac:dyDescent="0.25">
      <c r="B50" s="14" t="s">
        <v>138</v>
      </c>
      <c r="C50" s="10" t="s">
        <v>71</v>
      </c>
      <c r="D50" s="18">
        <v>1</v>
      </c>
      <c r="E50" s="12"/>
      <c r="F50" s="12"/>
      <c r="G50" s="13"/>
    </row>
    <row r="51" spans="2:10" x14ac:dyDescent="0.25">
      <c r="B51" s="14" t="s">
        <v>72</v>
      </c>
      <c r="C51" s="52" t="s">
        <v>73</v>
      </c>
      <c r="D51" s="18">
        <v>0.5</v>
      </c>
      <c r="E51" s="12" t="s">
        <v>74</v>
      </c>
      <c r="F51" s="12"/>
      <c r="G51" s="13"/>
    </row>
    <row r="52" spans="2:10" x14ac:dyDescent="0.25">
      <c r="B52" s="14" t="s">
        <v>75</v>
      </c>
      <c r="C52" s="19" t="s">
        <v>76</v>
      </c>
      <c r="D52" s="20">
        <v>1</v>
      </c>
      <c r="E52" s="12" t="s">
        <v>74</v>
      </c>
      <c r="F52" s="12"/>
      <c r="G52" s="13"/>
    </row>
    <row r="53" spans="2:10" ht="13.8" thickBot="1" x14ac:dyDescent="0.3">
      <c r="B53" s="10"/>
      <c r="C53" s="52"/>
      <c r="D53" s="52"/>
      <c r="E53" s="11"/>
      <c r="F53" s="52"/>
      <c r="G53" s="13"/>
    </row>
    <row r="54" spans="2:10" ht="13.8" thickBot="1" x14ac:dyDescent="0.3">
      <c r="B54" s="122" t="s">
        <v>145</v>
      </c>
      <c r="C54" s="12"/>
      <c r="D54" s="12"/>
      <c r="E54" s="70" t="s">
        <v>77</v>
      </c>
      <c r="F54" s="71">
        <f>(PI()*((D48/2)*(D48/2))*F42*D50*D49)/D23</f>
        <v>6.2443082729894241</v>
      </c>
      <c r="G54" s="13" t="s">
        <v>19</v>
      </c>
    </row>
    <row r="55" spans="2:10" ht="13.8" thickBot="1" x14ac:dyDescent="0.3">
      <c r="B55" s="10"/>
      <c r="C55" s="12"/>
      <c r="D55" s="12"/>
      <c r="E55" s="70"/>
      <c r="F55" s="72" t="s">
        <v>78</v>
      </c>
      <c r="H55" s="142"/>
      <c r="I55" s="46"/>
      <c r="J55" s="114"/>
    </row>
    <row r="56" spans="2:10" ht="13.8" thickBot="1" x14ac:dyDescent="0.3">
      <c r="B56" s="64" t="s">
        <v>65</v>
      </c>
      <c r="C56" s="12"/>
      <c r="D56" s="12"/>
      <c r="E56" s="77" t="s">
        <v>77</v>
      </c>
      <c r="F56" s="121">
        <f>(PI()*((D48/2)*(D48/2))*F44*D50*D49)/D23</f>
        <v>10.817092691275629</v>
      </c>
      <c r="G56" s="13" t="s">
        <v>19</v>
      </c>
      <c r="H56" s="1" t="s">
        <v>149</v>
      </c>
    </row>
    <row r="57" spans="2:10" ht="13.8" thickBot="1" x14ac:dyDescent="0.3">
      <c r="B57" s="22"/>
      <c r="C57" s="23"/>
      <c r="D57" s="23"/>
      <c r="E57" s="23"/>
      <c r="F57" s="23"/>
      <c r="G57" s="24"/>
      <c r="H57" s="1" t="s">
        <v>147</v>
      </c>
      <c r="I57" s="149" t="s">
        <v>148</v>
      </c>
    </row>
    <row r="58" spans="2:10" x14ac:dyDescent="0.25">
      <c r="B58" s="25" t="s">
        <v>79</v>
      </c>
      <c r="C58" s="31"/>
      <c r="D58" s="31"/>
      <c r="E58" s="31"/>
      <c r="F58" s="31"/>
      <c r="G58" s="32"/>
    </row>
    <row r="59" spans="2:10" x14ac:dyDescent="0.25">
      <c r="B59" s="29"/>
      <c r="C59" s="31"/>
      <c r="D59" s="31"/>
      <c r="E59" s="39"/>
      <c r="F59" s="31"/>
      <c r="G59" s="32"/>
    </row>
    <row r="60" spans="2:10" x14ac:dyDescent="0.25">
      <c r="B60" s="64" t="s">
        <v>62</v>
      </c>
      <c r="C60" s="31"/>
      <c r="D60" s="39"/>
      <c r="E60" s="41" t="s">
        <v>80</v>
      </c>
      <c r="F60" s="44">
        <f>D50*F42*(D20*2+D21+D22+D23*2)/1000</f>
        <v>27.875827941273165</v>
      </c>
      <c r="G60" s="32" t="s">
        <v>16</v>
      </c>
    </row>
    <row r="61" spans="2:10" x14ac:dyDescent="0.25">
      <c r="B61" s="29"/>
      <c r="C61" s="31"/>
      <c r="D61" s="39"/>
      <c r="E61" s="29" t="s">
        <v>81</v>
      </c>
      <c r="F61" s="73">
        <f>F60*D18</f>
        <v>334.50993529527796</v>
      </c>
      <c r="G61" s="32" t="s">
        <v>16</v>
      </c>
    </row>
    <row r="62" spans="2:10" x14ac:dyDescent="0.25">
      <c r="B62" s="29"/>
      <c r="C62" s="31"/>
      <c r="D62" s="39"/>
      <c r="E62" s="43" t="s">
        <v>82</v>
      </c>
      <c r="F62" s="40">
        <f>100*PI()*(D48/2)^2*(F60/100)*8.96*D18*D50</f>
        <v>476.68549811339432</v>
      </c>
      <c r="G62" s="32" t="s">
        <v>83</v>
      </c>
    </row>
    <row r="63" spans="2:10" x14ac:dyDescent="0.25">
      <c r="B63" s="29"/>
      <c r="C63" s="31"/>
      <c r="D63" s="39"/>
      <c r="E63" s="39"/>
      <c r="F63" s="74"/>
      <c r="G63" s="32"/>
    </row>
    <row r="64" spans="2:10" x14ac:dyDescent="0.25">
      <c r="B64" s="64" t="s">
        <v>65</v>
      </c>
      <c r="C64" s="31"/>
      <c r="D64" s="39"/>
      <c r="E64" s="41" t="s">
        <v>80</v>
      </c>
      <c r="F64" s="44">
        <f>D50*F44*(D20*2+D21+D22+D23*2)/1000</f>
        <v>48.289642583972665</v>
      </c>
      <c r="G64" s="32" t="s">
        <v>16</v>
      </c>
    </row>
    <row r="65" spans="2:9" x14ac:dyDescent="0.25">
      <c r="B65" s="29"/>
      <c r="C65" s="31"/>
      <c r="D65" s="39"/>
      <c r="E65" s="29" t="s">
        <v>81</v>
      </c>
      <c r="F65" s="73">
        <f>F64*D18</f>
        <v>579.47571100767198</v>
      </c>
      <c r="G65" s="32" t="s">
        <v>16</v>
      </c>
    </row>
    <row r="66" spans="2:9" x14ac:dyDescent="0.25">
      <c r="B66" s="29"/>
      <c r="C66" s="31"/>
      <c r="D66" s="39"/>
      <c r="E66" s="43" t="s">
        <v>82</v>
      </c>
      <c r="F66" s="40">
        <f>100*PI()*(D48/2)^2*(F64/100)*8.96*D18*D50</f>
        <v>825.76820237782863</v>
      </c>
      <c r="G66" s="32" t="s">
        <v>83</v>
      </c>
    </row>
    <row r="67" spans="2:9" x14ac:dyDescent="0.25">
      <c r="B67" s="69"/>
      <c r="C67" s="48"/>
      <c r="D67" s="48"/>
      <c r="E67" s="48"/>
      <c r="F67" s="48"/>
      <c r="G67" s="49"/>
    </row>
    <row r="68" spans="2:9" x14ac:dyDescent="0.25">
      <c r="B68" s="25" t="s">
        <v>84</v>
      </c>
      <c r="C68" s="12"/>
      <c r="D68" s="12"/>
      <c r="E68" s="12"/>
      <c r="F68" s="12"/>
      <c r="G68" s="13"/>
    </row>
    <row r="69" spans="2:9" x14ac:dyDescent="0.25">
      <c r="B69" s="10"/>
      <c r="C69" s="11"/>
      <c r="D69" s="12"/>
      <c r="E69" s="12"/>
      <c r="F69" s="12"/>
      <c r="G69" s="13"/>
    </row>
    <row r="70" spans="2:9" x14ac:dyDescent="0.25">
      <c r="B70" s="14" t="s">
        <v>85</v>
      </c>
      <c r="C70" s="75" t="s">
        <v>86</v>
      </c>
      <c r="D70" s="76">
        <v>1.78E-2</v>
      </c>
      <c r="E70" s="12"/>
      <c r="F70" s="12"/>
      <c r="G70" s="13"/>
    </row>
    <row r="71" spans="2:9" x14ac:dyDescent="0.25">
      <c r="B71" s="10"/>
      <c r="C71" s="12"/>
      <c r="D71" s="12"/>
      <c r="E71" s="11"/>
      <c r="F71" s="52"/>
      <c r="G71" s="13"/>
    </row>
    <row r="72" spans="2:9" x14ac:dyDescent="0.25">
      <c r="B72" s="64" t="s">
        <v>145</v>
      </c>
      <c r="C72" s="12"/>
      <c r="D72" s="13"/>
      <c r="E72" s="12" t="s">
        <v>87</v>
      </c>
      <c r="F72" s="21">
        <f>(((F60/D50)*D70*D18*2/D40)/((PI()*((D48/2)*(D48/2)))*D50))</f>
        <v>24.958751418931758</v>
      </c>
      <c r="G72" s="13" t="s">
        <v>88</v>
      </c>
      <c r="I72" s="3"/>
    </row>
    <row r="73" spans="2:9" x14ac:dyDescent="0.25">
      <c r="B73" s="10"/>
      <c r="C73" s="12"/>
      <c r="D73" s="13"/>
      <c r="E73" s="12"/>
      <c r="F73" s="13"/>
      <c r="G73" s="13"/>
      <c r="I73" s="3"/>
    </row>
    <row r="74" spans="2:9" x14ac:dyDescent="0.25">
      <c r="B74" s="64" t="s">
        <v>65</v>
      </c>
      <c r="C74" s="12"/>
      <c r="D74" s="13"/>
      <c r="E74" s="77" t="s">
        <v>87</v>
      </c>
      <c r="F74" s="21">
        <f>((((F64/D50)*D70*D18*2/D40)/((PI()*((D48/2)*(D48/2)))*D50)))/3</f>
        <v>14.412118244542304</v>
      </c>
      <c r="G74" s="13" t="s">
        <v>88</v>
      </c>
      <c r="I74" s="3"/>
    </row>
    <row r="75" spans="2:9" x14ac:dyDescent="0.25">
      <c r="B75" s="10"/>
      <c r="C75" s="12"/>
      <c r="D75" s="12"/>
      <c r="E75" s="12"/>
      <c r="F75" s="12"/>
      <c r="G75" s="13"/>
      <c r="I75" s="3"/>
    </row>
    <row r="76" spans="2:9" x14ac:dyDescent="0.25">
      <c r="B76" s="22"/>
      <c r="C76" s="23"/>
      <c r="D76" s="23"/>
      <c r="E76" s="23"/>
      <c r="F76" s="23"/>
      <c r="G76" s="24"/>
      <c r="I76" s="3"/>
    </row>
    <row r="77" spans="2:9" x14ac:dyDescent="0.25">
      <c r="B77" s="25" t="s">
        <v>89</v>
      </c>
      <c r="C77" s="31"/>
      <c r="D77" s="31"/>
      <c r="E77" s="31"/>
      <c r="F77" s="31"/>
      <c r="G77" s="32"/>
    </row>
    <row r="78" spans="2:9" x14ac:dyDescent="0.25">
      <c r="B78" s="29" t="s">
        <v>90</v>
      </c>
      <c r="C78" s="31"/>
      <c r="D78" s="31"/>
      <c r="E78" s="31"/>
      <c r="F78" s="31"/>
      <c r="G78" s="32"/>
    </row>
    <row r="79" spans="2:9" x14ac:dyDescent="0.25">
      <c r="B79" s="29"/>
      <c r="C79" s="31"/>
      <c r="D79" s="31"/>
      <c r="E79" s="123" t="s">
        <v>145</v>
      </c>
      <c r="F79" s="31"/>
      <c r="G79" s="32"/>
    </row>
    <row r="80" spans="2:9" x14ac:dyDescent="0.25">
      <c r="B80" s="79" t="s">
        <v>91</v>
      </c>
      <c r="C80" s="39" t="s">
        <v>92</v>
      </c>
      <c r="D80" s="80">
        <v>1.23</v>
      </c>
      <c r="E80" s="81" t="s">
        <v>93</v>
      </c>
      <c r="F80" s="82">
        <f>(0.5*D80*(PI()*((D13/2)*(D13/2)))*(D83*D83*D83)*(D81/100))</f>
        <v>93.253680000000017</v>
      </c>
      <c r="G80" s="32" t="s">
        <v>94</v>
      </c>
    </row>
    <row r="81" spans="1:9" x14ac:dyDescent="0.25">
      <c r="B81" s="79" t="s">
        <v>95</v>
      </c>
      <c r="C81" s="39" t="s">
        <v>96</v>
      </c>
      <c r="D81" s="83">
        <v>20</v>
      </c>
      <c r="E81" s="81" t="s">
        <v>97</v>
      </c>
      <c r="F81" s="84">
        <f>SQRT((D36*D36+2*F80*F72)/(2*F72*F72)-SQRT((D36^2+2*F80*F72)^2/(4*F72^4)-(F80^2/F72^2)))</f>
        <v>1.197339239364285</v>
      </c>
      <c r="G81" s="32" t="s">
        <v>98</v>
      </c>
      <c r="I81" s="67"/>
    </row>
    <row r="82" spans="1:9" x14ac:dyDescent="0.25">
      <c r="B82" s="79" t="s">
        <v>99</v>
      </c>
      <c r="C82" s="39" t="s">
        <v>100</v>
      </c>
      <c r="D82" s="85">
        <v>1.4</v>
      </c>
      <c r="E82" s="86" t="s">
        <v>101</v>
      </c>
      <c r="F82" s="87">
        <f>F80-F81^2*F72</f>
        <v>57.472283489485683</v>
      </c>
      <c r="G82" s="32" t="s">
        <v>94</v>
      </c>
      <c r="I82" s="67"/>
    </row>
    <row r="83" spans="1:9" ht="13.8" thickBot="1" x14ac:dyDescent="0.3">
      <c r="B83" s="79" t="s">
        <v>102</v>
      </c>
      <c r="C83" s="39" t="s">
        <v>25</v>
      </c>
      <c r="D83" s="148">
        <v>9</v>
      </c>
      <c r="E83" s="86" t="s">
        <v>103</v>
      </c>
      <c r="F83" s="87">
        <f>F82*100/F80</f>
        <v>61.630043435804005</v>
      </c>
      <c r="G83" s="32" t="s">
        <v>96</v>
      </c>
      <c r="I83" s="88"/>
    </row>
    <row r="84" spans="1:9" x14ac:dyDescent="0.25">
      <c r="B84" s="29"/>
      <c r="C84" s="31"/>
      <c r="D84" s="147"/>
      <c r="E84" s="86" t="s">
        <v>104</v>
      </c>
      <c r="F84" s="89">
        <f>F81^2*F72</f>
        <v>35.781396510514334</v>
      </c>
      <c r="G84" s="32" t="s">
        <v>94</v>
      </c>
      <c r="I84" s="67"/>
    </row>
    <row r="85" spans="1:9" x14ac:dyDescent="0.25">
      <c r="B85" s="79"/>
      <c r="C85" s="39"/>
      <c r="D85" s="90"/>
      <c r="E85" s="81" t="s">
        <v>105</v>
      </c>
      <c r="F85" s="84">
        <f>D82*F81</f>
        <v>1.6762749351099988</v>
      </c>
      <c r="G85" s="32" t="s">
        <v>94</v>
      </c>
      <c r="I85" s="67"/>
    </row>
    <row r="86" spans="1:9" x14ac:dyDescent="0.25">
      <c r="A86" s="91"/>
      <c r="B86" s="29"/>
      <c r="C86" s="31"/>
      <c r="D86" s="32"/>
      <c r="E86" s="81" t="s">
        <v>106</v>
      </c>
      <c r="F86" s="84">
        <f>F82-F85</f>
        <v>55.796008554375682</v>
      </c>
      <c r="G86" s="32" t="s">
        <v>94</v>
      </c>
      <c r="I86" s="67"/>
    </row>
    <row r="87" spans="1:9" x14ac:dyDescent="0.25">
      <c r="A87" s="92"/>
      <c r="B87" s="29"/>
      <c r="C87" s="39"/>
      <c r="D87" s="93"/>
      <c r="E87" s="94" t="s">
        <v>107</v>
      </c>
      <c r="F87" s="139">
        <f>F86/D36</f>
        <v>1.1624168448828267</v>
      </c>
      <c r="G87" s="32"/>
      <c r="H87" s="132" t="s">
        <v>144</v>
      </c>
      <c r="I87" s="67"/>
    </row>
    <row r="88" spans="1:9" x14ac:dyDescent="0.25">
      <c r="A88" s="95"/>
      <c r="B88" s="29"/>
      <c r="C88" s="39"/>
      <c r="D88" s="93"/>
      <c r="E88" s="86" t="s">
        <v>108</v>
      </c>
      <c r="F88" s="87">
        <f>F86*100/F80</f>
        <v>59.83250050225972</v>
      </c>
      <c r="G88" s="32" t="s">
        <v>96</v>
      </c>
      <c r="I88" s="96"/>
    </row>
    <row r="89" spans="1:9" x14ac:dyDescent="0.25">
      <c r="A89" s="95"/>
      <c r="B89" s="79"/>
      <c r="C89" s="39"/>
      <c r="D89" s="90"/>
      <c r="E89" s="106" t="s">
        <v>109</v>
      </c>
      <c r="F89" s="84">
        <f>F88*D81/100</f>
        <v>11.966500100451945</v>
      </c>
      <c r="G89" s="32" t="s">
        <v>96</v>
      </c>
      <c r="I89" s="3"/>
    </row>
    <row r="90" spans="1:9" x14ac:dyDescent="0.25">
      <c r="A90" s="46"/>
      <c r="B90" s="110" t="s">
        <v>125</v>
      </c>
      <c r="C90" s="39"/>
      <c r="D90" s="109" t="s">
        <v>124</v>
      </c>
      <c r="E90" s="107" t="s">
        <v>123</v>
      </c>
      <c r="F90" s="108">
        <f>F86/F87</f>
        <v>48</v>
      </c>
      <c r="G90" s="32" t="s">
        <v>100</v>
      </c>
      <c r="I90" s="3"/>
    </row>
    <row r="91" spans="1:9" x14ac:dyDescent="0.25">
      <c r="A91" s="46"/>
      <c r="B91" s="124"/>
      <c r="C91" s="39"/>
      <c r="D91" s="125"/>
      <c r="E91" s="127"/>
      <c r="F91" s="126"/>
      <c r="G91" s="32"/>
      <c r="H91" s="132"/>
      <c r="I91" s="3"/>
    </row>
    <row r="92" spans="1:9" x14ac:dyDescent="0.25">
      <c r="B92" s="29"/>
      <c r="C92" s="39"/>
      <c r="D92" s="39"/>
      <c r="E92" s="31"/>
      <c r="F92" s="36"/>
      <c r="G92" s="32"/>
      <c r="I92" s="3"/>
    </row>
    <row r="93" spans="1:9" x14ac:dyDescent="0.25">
      <c r="B93" s="79"/>
      <c r="C93" s="39"/>
      <c r="D93" s="98"/>
      <c r="E93" s="78" t="s">
        <v>65</v>
      </c>
      <c r="F93" s="47"/>
      <c r="G93" s="32"/>
      <c r="I93" s="3"/>
    </row>
    <row r="94" spans="1:9" x14ac:dyDescent="0.25">
      <c r="B94" s="79"/>
      <c r="C94" s="98"/>
      <c r="D94" s="32"/>
      <c r="E94" s="81" t="s">
        <v>93</v>
      </c>
      <c r="F94" s="82">
        <f>(0.5*D80*(PI()*((D13/2)*(D13/2)))*(D83*D83*D83)*(D81/100))</f>
        <v>93.253680000000017</v>
      </c>
      <c r="G94" s="32" t="s">
        <v>94</v>
      </c>
      <c r="I94" s="3"/>
    </row>
    <row r="95" spans="1:9" x14ac:dyDescent="0.25">
      <c r="B95" s="79"/>
      <c r="C95" s="98"/>
      <c r="D95" s="32"/>
      <c r="E95" s="81" t="s">
        <v>97</v>
      </c>
      <c r="F95" s="84">
        <f>SQRT((D36*D36+2*F94*F74)/(2*F74*F74)-SQRT((D36^2+2*F94*F74)^2/(4*F74^4)-(F94^2/F74^2)))</f>
        <v>1.3750658297679004</v>
      </c>
      <c r="G95" s="32" t="s">
        <v>98</v>
      </c>
      <c r="I95" s="3"/>
    </row>
    <row r="96" spans="1:9" x14ac:dyDescent="0.25">
      <c r="B96" s="79"/>
      <c r="C96" s="98"/>
      <c r="D96" s="32"/>
      <c r="E96" s="86" t="s">
        <v>101</v>
      </c>
      <c r="F96" s="87">
        <f>F94-F95^2*F74</f>
        <v>66.003159828859239</v>
      </c>
      <c r="G96" s="32" t="s">
        <v>94</v>
      </c>
      <c r="I96" s="3"/>
    </row>
    <row r="97" spans="2:9" x14ac:dyDescent="0.25">
      <c r="B97" s="79"/>
      <c r="C97" s="98"/>
      <c r="D97" s="32"/>
      <c r="E97" s="86" t="s">
        <v>103</v>
      </c>
      <c r="F97" s="87">
        <f>F96*100/F94</f>
        <v>70.778075276878326</v>
      </c>
      <c r="G97" s="32" t="s">
        <v>96</v>
      </c>
    </row>
    <row r="98" spans="2:9" x14ac:dyDescent="0.25">
      <c r="B98" s="29"/>
      <c r="C98" s="39"/>
      <c r="D98" s="32"/>
      <c r="E98" s="86" t="s">
        <v>104</v>
      </c>
      <c r="F98" s="89">
        <f>F95^2*F74</f>
        <v>27.250520171140774</v>
      </c>
      <c r="G98" s="32" t="s">
        <v>94</v>
      </c>
    </row>
    <row r="99" spans="2:9" x14ac:dyDescent="0.25">
      <c r="B99" s="79"/>
      <c r="C99" s="98"/>
      <c r="D99" s="32"/>
      <c r="E99" s="81" t="s">
        <v>105</v>
      </c>
      <c r="F99" s="84">
        <f>D82*F95</f>
        <v>1.9250921616750605</v>
      </c>
      <c r="G99" s="32" t="s">
        <v>94</v>
      </c>
    </row>
    <row r="100" spans="2:9" x14ac:dyDescent="0.25">
      <c r="B100" s="79"/>
      <c r="C100" s="98"/>
      <c r="D100" s="32"/>
      <c r="E100" s="81" t="s">
        <v>106</v>
      </c>
      <c r="F100" s="84">
        <f>F96-F99</f>
        <v>64.078067667184172</v>
      </c>
      <c r="G100" s="32" t="s">
        <v>94</v>
      </c>
    </row>
    <row r="101" spans="2:9" x14ac:dyDescent="0.25">
      <c r="B101" s="38"/>
      <c r="C101" s="74"/>
      <c r="D101" s="32"/>
      <c r="E101" s="81" t="s">
        <v>107</v>
      </c>
      <c r="F101" s="139">
        <f>F100/D36</f>
        <v>1.3349597430663369</v>
      </c>
      <c r="G101" s="32" t="s">
        <v>98</v>
      </c>
      <c r="H101" s="132" t="s">
        <v>144</v>
      </c>
    </row>
    <row r="102" spans="2:9" x14ac:dyDescent="0.25">
      <c r="B102" s="38"/>
      <c r="C102" s="74"/>
      <c r="D102" s="32"/>
      <c r="E102" s="86" t="s">
        <v>108</v>
      </c>
      <c r="F102" s="87">
        <f>F100*100/F94</f>
        <v>68.713714747969362</v>
      </c>
      <c r="G102" s="32" t="s">
        <v>96</v>
      </c>
    </row>
    <row r="103" spans="2:9" ht="13.8" thickBot="1" x14ac:dyDescent="0.3">
      <c r="B103" s="29"/>
      <c r="C103" s="39"/>
      <c r="D103" s="32"/>
      <c r="E103" s="99" t="s">
        <v>109</v>
      </c>
      <c r="F103" s="97">
        <f>F97*D81/100</f>
        <v>14.155615055375666</v>
      </c>
      <c r="G103" s="32" t="s">
        <v>96</v>
      </c>
    </row>
    <row r="104" spans="2:9" ht="13.8" thickBot="1" x14ac:dyDescent="0.3">
      <c r="B104" s="69"/>
      <c r="C104" s="48"/>
      <c r="D104" s="48"/>
      <c r="E104" s="131"/>
      <c r="F104" s="126"/>
      <c r="G104" s="32"/>
      <c r="H104" s="132"/>
      <c r="I104" s="3"/>
    </row>
    <row r="105" spans="2:9" ht="17.399999999999999" x14ac:dyDescent="0.3">
      <c r="B105" s="100" t="s">
        <v>62</v>
      </c>
      <c r="C105" s="101"/>
      <c r="D105" s="101"/>
      <c r="E105" s="101"/>
      <c r="F105" s="101"/>
      <c r="G105" s="102"/>
      <c r="H105" s="141"/>
    </row>
    <row r="106" spans="2:9" x14ac:dyDescent="0.25">
      <c r="B106" s="31"/>
      <c r="F106" s="31"/>
    </row>
    <row r="107" spans="2:9" x14ac:dyDescent="0.25">
      <c r="F107" s="31"/>
    </row>
    <row r="108" spans="2:9" x14ac:dyDescent="0.25">
      <c r="F108" s="31"/>
    </row>
    <row r="109" spans="2:9" x14ac:dyDescent="0.25">
      <c r="F109" s="31"/>
    </row>
    <row r="110" spans="2:9" x14ac:dyDescent="0.25">
      <c r="F110" s="31"/>
    </row>
    <row r="111" spans="2:9" x14ac:dyDescent="0.25">
      <c r="F111" s="31"/>
    </row>
    <row r="112" spans="2:9" x14ac:dyDescent="0.25">
      <c r="F112" s="31"/>
    </row>
    <row r="113" spans="6:6" x14ac:dyDescent="0.25">
      <c r="F113" s="31"/>
    </row>
    <row r="114" spans="6:6" x14ac:dyDescent="0.25">
      <c r="F114" s="31"/>
    </row>
    <row r="115" spans="6:6" x14ac:dyDescent="0.25">
      <c r="F115" s="31"/>
    </row>
    <row r="116" spans="6:6" x14ac:dyDescent="0.25">
      <c r="F116" s="31"/>
    </row>
    <row r="117" spans="6:6" x14ac:dyDescent="0.25">
      <c r="F117" s="31"/>
    </row>
    <row r="118" spans="6:6" x14ac:dyDescent="0.25">
      <c r="F118" s="31"/>
    </row>
    <row r="119" spans="6:6" x14ac:dyDescent="0.25">
      <c r="F119" s="31"/>
    </row>
    <row r="120" spans="6:6" x14ac:dyDescent="0.25">
      <c r="F120" s="31"/>
    </row>
    <row r="121" spans="6:6" x14ac:dyDescent="0.25">
      <c r="F121" s="31"/>
    </row>
    <row r="122" spans="6:6" x14ac:dyDescent="0.25">
      <c r="F122" s="31"/>
    </row>
    <row r="123" spans="6:6" x14ac:dyDescent="0.25">
      <c r="F123" s="31"/>
    </row>
    <row r="124" spans="6:6" x14ac:dyDescent="0.25">
      <c r="F124" s="31"/>
    </row>
    <row r="125" spans="6:6" x14ac:dyDescent="0.25">
      <c r="F125" s="31"/>
    </row>
    <row r="126" spans="6:6" x14ac:dyDescent="0.25">
      <c r="F126" s="31"/>
    </row>
    <row r="127" spans="6:6" x14ac:dyDescent="0.25">
      <c r="F127" s="31"/>
    </row>
    <row r="128" spans="6:6" x14ac:dyDescent="0.25">
      <c r="F128" s="31"/>
    </row>
    <row r="129" spans="1:7" x14ac:dyDescent="0.25">
      <c r="F129" s="31"/>
    </row>
    <row r="130" spans="1:7" x14ac:dyDescent="0.25">
      <c r="F130" s="31"/>
    </row>
    <row r="131" spans="1:7" x14ac:dyDescent="0.25">
      <c r="F131" s="31"/>
    </row>
    <row r="132" spans="1:7" x14ac:dyDescent="0.25">
      <c r="F132" s="31"/>
    </row>
    <row r="133" spans="1:7" x14ac:dyDescent="0.25">
      <c r="F133" s="31"/>
    </row>
    <row r="134" spans="1:7" ht="17.399999999999999" x14ac:dyDescent="0.3">
      <c r="A134" s="103"/>
      <c r="B134" s="100" t="s">
        <v>110</v>
      </c>
      <c r="C134" s="101"/>
      <c r="D134" s="101"/>
      <c r="E134" s="101"/>
      <c r="F134" s="101"/>
      <c r="G134" s="104"/>
    </row>
    <row r="135" spans="1:7" x14ac:dyDescent="0.25">
      <c r="F135" s="31"/>
      <c r="G135" s="103"/>
    </row>
    <row r="136" spans="1:7" x14ac:dyDescent="0.25">
      <c r="F136" s="31"/>
    </row>
    <row r="137" spans="1:7" x14ac:dyDescent="0.25">
      <c r="F137" s="31"/>
    </row>
    <row r="138" spans="1:7" x14ac:dyDescent="0.25">
      <c r="F138" s="31"/>
    </row>
    <row r="139" spans="1:7" x14ac:dyDescent="0.25">
      <c r="F139" s="31"/>
    </row>
    <row r="140" spans="1:7" x14ac:dyDescent="0.25">
      <c r="F140" s="31"/>
    </row>
    <row r="141" spans="1:7" x14ac:dyDescent="0.25">
      <c r="F141" s="31"/>
    </row>
    <row r="142" spans="1:7" x14ac:dyDescent="0.25">
      <c r="F142" s="31"/>
    </row>
    <row r="143" spans="1:7" x14ac:dyDescent="0.25">
      <c r="F143" s="31"/>
    </row>
    <row r="144" spans="1:7" x14ac:dyDescent="0.25">
      <c r="F144" s="31"/>
    </row>
    <row r="145" spans="1:6" x14ac:dyDescent="0.25">
      <c r="F145" s="31"/>
    </row>
    <row r="146" spans="1:6" x14ac:dyDescent="0.25">
      <c r="F146" s="31"/>
    </row>
    <row r="147" spans="1:6" x14ac:dyDescent="0.25">
      <c r="F147" s="31"/>
    </row>
    <row r="148" spans="1:6" x14ac:dyDescent="0.25">
      <c r="F148" s="31"/>
    </row>
    <row r="149" spans="1:6" x14ac:dyDescent="0.25">
      <c r="F149" s="31"/>
    </row>
    <row r="150" spans="1:6" x14ac:dyDescent="0.25">
      <c r="F150" s="31"/>
    </row>
    <row r="151" spans="1:6" x14ac:dyDescent="0.25">
      <c r="A151" s="31"/>
      <c r="F151" s="31"/>
    </row>
  </sheetData>
  <sheetProtection selectLockedCells="1" selectUnlockedCells="1"/>
  <mergeCells count="1">
    <mergeCell ref="C28:E28"/>
  </mergeCells>
  <phoneticPr fontId="9" type="noConversion"/>
  <conditionalFormatting sqref="F54">
    <cfRule type="cellIs" dxfId="1" priority="2" stopIfTrue="1" operator="greaterThan">
      <formula>$D$31-(2*$D$52)-(2*$D$51)-$D$48</formula>
    </cfRule>
  </conditionalFormatting>
  <conditionalFormatting sqref="F56">
    <cfRule type="cellIs" dxfId="0" priority="1" stopIfTrue="1" operator="greaterThan">
      <formula>$D$31-(2*$D$52)-(2*$D$51)-$D$48</formula>
    </cfRule>
  </conditionalFormatting>
  <hyperlinks>
    <hyperlink ref="I57" r:id="rId1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4"/>
  <sheetViews>
    <sheetView workbookViewId="0">
      <selection activeCell="A39" sqref="A39"/>
    </sheetView>
  </sheetViews>
  <sheetFormatPr baseColWidth="10" defaultRowHeight="13.2" x14ac:dyDescent="0.25"/>
  <cols>
    <col min="2" max="2" width="22.5546875" customWidth="1"/>
    <col min="9" max="9" width="13.44140625" customWidth="1"/>
    <col min="10" max="10" width="12.109375" customWidth="1"/>
    <col min="11" max="11" width="14.109375" customWidth="1"/>
    <col min="13" max="13" width="13.88671875" customWidth="1"/>
    <col min="15" max="15" width="11.44140625" style="67" customWidth="1"/>
  </cols>
  <sheetData>
    <row r="3" spans="1:16" x14ac:dyDescent="0.25">
      <c r="A3" t="s">
        <v>111</v>
      </c>
      <c r="B3" t="s">
        <v>112</v>
      </c>
      <c r="C3" t="s">
        <v>113</v>
      </c>
      <c r="E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M3" t="s">
        <v>120</v>
      </c>
      <c r="O3" s="67" t="s">
        <v>121</v>
      </c>
    </row>
    <row r="4" spans="1:16" x14ac:dyDescent="0.25">
      <c r="M4" t="s">
        <v>122</v>
      </c>
    </row>
    <row r="5" spans="1:16" x14ac:dyDescent="0.25">
      <c r="A5">
        <v>0.1</v>
      </c>
      <c r="B5" s="67">
        <f t="shared" ref="B5:B68" si="0">C5+E5</f>
        <v>5.0495875141893185</v>
      </c>
      <c r="C5" s="67">
        <f>A5*Sheet1!D36</f>
        <v>4.8000000000000007</v>
      </c>
      <c r="E5" s="67">
        <f t="shared" ref="E5:E68" si="1">(A5*A5)*O5</f>
        <v>0.24958751418931763</v>
      </c>
      <c r="I5" s="105"/>
      <c r="O5" s="67">
        <f>Sheet1!F72</f>
        <v>24.958751418931758</v>
      </c>
      <c r="P5" s="105"/>
    </row>
    <row r="6" spans="1:16" x14ac:dyDescent="0.25">
      <c r="A6">
        <v>0.2</v>
      </c>
      <c r="B6" s="67">
        <f t="shared" si="0"/>
        <v>10.598350056757273</v>
      </c>
      <c r="C6" s="67">
        <f>A6*Sheet1!D36</f>
        <v>9.6000000000000014</v>
      </c>
      <c r="E6" s="67">
        <f t="shared" si="1"/>
        <v>0.99835005675727051</v>
      </c>
      <c r="I6" s="105"/>
      <c r="O6" s="67">
        <f>Sheet1!F72</f>
        <v>24.958751418931758</v>
      </c>
    </row>
    <row r="7" spans="1:16" x14ac:dyDescent="0.25">
      <c r="A7">
        <v>0.3</v>
      </c>
      <c r="B7" s="67">
        <f t="shared" si="0"/>
        <v>16.646287627703856</v>
      </c>
      <c r="C7" s="67">
        <f>A7*Sheet1!D36</f>
        <v>14.399999999999999</v>
      </c>
      <c r="E7" s="67">
        <f t="shared" si="1"/>
        <v>2.2462876277038579</v>
      </c>
      <c r="H7">
        <v>2</v>
      </c>
      <c r="I7" s="105">
        <f>(0.5*Sheet1!D80*(3.141593*((Sheet1!D13/2)*(Sheet1!D13/2)))*(H7*H7*H7)*(Sheet1!D81/100))</f>
        <v>1.0233601128416026</v>
      </c>
      <c r="J7" s="67" t="e">
        <f>VLOOKUP(I7,B1:C330,2,TRUE)</f>
        <v>#N/A</v>
      </c>
      <c r="K7" s="67" t="e">
        <f>J7/Sheet1!D32*Sheet1!D78</f>
        <v>#N/A</v>
      </c>
      <c r="L7" s="67" t="e">
        <f>J7-K7</f>
        <v>#N/A</v>
      </c>
      <c r="O7" s="67">
        <f>Sheet1!F72</f>
        <v>24.958751418931758</v>
      </c>
    </row>
    <row r="8" spans="1:16" x14ac:dyDescent="0.25">
      <c r="A8">
        <v>0.4</v>
      </c>
      <c r="B8" s="67">
        <f t="shared" si="0"/>
        <v>23.193400227029084</v>
      </c>
      <c r="C8" s="67">
        <f>A8*Sheet1!D36</f>
        <v>19.200000000000003</v>
      </c>
      <c r="E8" s="67">
        <f t="shared" si="1"/>
        <v>3.993400227029082</v>
      </c>
      <c r="H8">
        <v>2.5</v>
      </c>
      <c r="I8" s="105">
        <f>(0.5*Sheet1!D80*(3.141593*((Sheet1!D13/2)*(Sheet1!D13/2)))*(H8*H8*H8)*(Sheet1!D81/100))</f>
        <v>1.9987502203937551</v>
      </c>
      <c r="J8" s="67" t="e">
        <f>VLOOKUP(I8,B2:C331,2,TRUE)</f>
        <v>#N/A</v>
      </c>
      <c r="K8" s="67" t="e">
        <f>J8/Sheet1!D33*Sheet1!D79</f>
        <v>#N/A</v>
      </c>
      <c r="L8" s="67" t="e">
        <f>J8-K8</f>
        <v>#N/A</v>
      </c>
      <c r="O8" s="67">
        <f>Sheet1!F72</f>
        <v>24.958751418931758</v>
      </c>
    </row>
    <row r="9" spans="1:16" x14ac:dyDescent="0.25">
      <c r="A9">
        <v>0.5</v>
      </c>
      <c r="B9" s="67">
        <f t="shared" si="0"/>
        <v>30.239687854732939</v>
      </c>
      <c r="C9" s="67">
        <f>A9*Sheet1!D36</f>
        <v>24</v>
      </c>
      <c r="E9" s="67">
        <f t="shared" si="1"/>
        <v>6.2396878547329395</v>
      </c>
      <c r="H9">
        <v>3</v>
      </c>
      <c r="I9" s="105">
        <f>(0.5*Sheet1!D80*(3.141593*((Sheet1!D13/2)*(Sheet1!D13/2)))*(H9*H9*H9)*(Sheet1!D81/100))</f>
        <v>3.4538403808404086</v>
      </c>
      <c r="J9" s="67" t="e">
        <f>VLOOKUP(I9,B3:C332,2,TRUE)</f>
        <v>#N/A</v>
      </c>
      <c r="K9" s="67" t="e">
        <f>J9/Sheet1!D34*Sheet1!D80</f>
        <v>#N/A</v>
      </c>
      <c r="L9" s="67" t="e">
        <f>J9-K9</f>
        <v>#N/A</v>
      </c>
      <c r="O9" s="67">
        <f>Sheet1!F72</f>
        <v>24.958751418931758</v>
      </c>
    </row>
    <row r="10" spans="1:16" x14ac:dyDescent="0.25">
      <c r="A10">
        <v>0.6</v>
      </c>
      <c r="B10" s="67">
        <f t="shared" si="0"/>
        <v>37.785150510815427</v>
      </c>
      <c r="C10" s="67">
        <f>A10*Sheet1!D36</f>
        <v>28.799999999999997</v>
      </c>
      <c r="E10" s="67">
        <f t="shared" si="1"/>
        <v>8.9851505108154317</v>
      </c>
      <c r="H10">
        <v>3.5</v>
      </c>
      <c r="I10" s="105">
        <f>(0.5*Sheet1!D80*(3.141593*((Sheet1!D13/2)*(Sheet1!D13/2)))*(H10*H10*H10)*(Sheet1!D81/100))</f>
        <v>5.4845706047604637</v>
      </c>
      <c r="J10" s="67">
        <f>VLOOKUP(I10,B4:C333,2,TRUE)</f>
        <v>4.8000000000000007</v>
      </c>
      <c r="K10" s="67" t="e">
        <f>J10/Sheet1!D35*Sheet1!D81</f>
        <v>#DIV/0!</v>
      </c>
      <c r="L10" s="67" t="e">
        <f>J10-K10</f>
        <v>#DIV/0!</v>
      </c>
      <c r="O10" s="67">
        <f>Sheet1!F72</f>
        <v>24.958751418931758</v>
      </c>
    </row>
    <row r="11" spans="1:16" x14ac:dyDescent="0.25">
      <c r="A11">
        <v>0.7</v>
      </c>
      <c r="B11" s="67">
        <f t="shared" si="0"/>
        <v>45.829788195276556</v>
      </c>
      <c r="C11" s="67">
        <f>A11*Sheet1!D36</f>
        <v>33.599999999999994</v>
      </c>
      <c r="E11" s="67">
        <f t="shared" si="1"/>
        <v>12.22978819527656</v>
      </c>
      <c r="H11">
        <v>4</v>
      </c>
      <c r="I11" s="105">
        <f>(0.5*Sheet1!D80*(3.141593*((Sheet1!D13/2)*(Sheet1!D13/2)))*(H11*H11*H11)*(Sheet1!D81/100))</f>
        <v>8.1868809027328204</v>
      </c>
      <c r="J11" s="67">
        <f>VLOOKUP(I11,B5:C334,2,TRUE)</f>
        <v>4.8000000000000007</v>
      </c>
      <c r="K11" s="67">
        <f>J11/Sheet1!D36*Sheet1!D82</f>
        <v>0.14000000000000001</v>
      </c>
      <c r="L11" s="67">
        <f t="shared" ref="L11:L27" si="2">J11-K11</f>
        <v>4.660000000000001</v>
      </c>
      <c r="O11" s="67">
        <f>Sheet1!F72</f>
        <v>24.958751418931758</v>
      </c>
    </row>
    <row r="12" spans="1:16" x14ac:dyDescent="0.25">
      <c r="A12">
        <v>0.8</v>
      </c>
      <c r="B12" s="67">
        <f t="shared" si="0"/>
        <v>54.37360090811633</v>
      </c>
      <c r="C12" s="67">
        <f>A12*Sheet1!D36</f>
        <v>38.400000000000006</v>
      </c>
      <c r="E12" s="67">
        <f t="shared" si="1"/>
        <v>15.973600908116328</v>
      </c>
      <c r="H12">
        <v>4.5</v>
      </c>
      <c r="I12" s="105">
        <f>(0.5*Sheet1!D80*(3.141593*((Sheet1!D13/2)*(Sheet1!D13/2)))*(H12*H12*H12)*(Sheet1!D81/100))</f>
        <v>11.656711285336378</v>
      </c>
      <c r="J12" s="67">
        <f>VLOOKUP(I12,B5:C334,2,TRUE)</f>
        <v>9.6000000000000014</v>
      </c>
      <c r="K12" s="67">
        <f>J12/Sheet1!D36*Sheet1!D82</f>
        <v>0.28000000000000003</v>
      </c>
      <c r="L12" s="67">
        <f t="shared" si="2"/>
        <v>9.3200000000000021</v>
      </c>
      <c r="O12" s="67">
        <f>Sheet1!F72</f>
        <v>24.958751418931758</v>
      </c>
    </row>
    <row r="13" spans="1:16" x14ac:dyDescent="0.25">
      <c r="A13">
        <v>0.9</v>
      </c>
      <c r="B13" s="67">
        <f t="shared" si="0"/>
        <v>63.416588649334727</v>
      </c>
      <c r="C13" s="67">
        <f>A13*Sheet1!D36</f>
        <v>43.2</v>
      </c>
      <c r="E13" s="67">
        <f t="shared" si="1"/>
        <v>20.216588649334724</v>
      </c>
      <c r="H13">
        <v>5</v>
      </c>
      <c r="I13" s="105">
        <f>(0.5*Sheet1!D80*(3.141593*((Sheet1!D13/2)*(Sheet1!D13/2)))*(H13*H13*H13)*(Sheet1!D81/100))</f>
        <v>15.99000176315004</v>
      </c>
      <c r="J13" s="67">
        <f>VLOOKUP(I13,B5:C334,2,TRUE)</f>
        <v>9.6000000000000014</v>
      </c>
      <c r="K13" s="67">
        <f>J13/Sheet1!D36*Sheet1!D82</f>
        <v>0.28000000000000003</v>
      </c>
      <c r="L13" s="67">
        <f t="shared" si="2"/>
        <v>9.3200000000000021</v>
      </c>
      <c r="O13" s="67">
        <f>Sheet1!F72</f>
        <v>24.958751418931758</v>
      </c>
    </row>
    <row r="14" spans="1:16" x14ac:dyDescent="0.25">
      <c r="A14">
        <v>1</v>
      </c>
      <c r="B14" s="67">
        <f t="shared" si="0"/>
        <v>72.958751418931755</v>
      </c>
      <c r="C14" s="67">
        <f>A14*Sheet1!D36</f>
        <v>48</v>
      </c>
      <c r="E14" s="67">
        <f t="shared" si="1"/>
        <v>24.958751418931758</v>
      </c>
      <c r="H14">
        <v>5.5</v>
      </c>
      <c r="I14" s="105">
        <f>(0.5*Sheet1!D80*(3.141593*((Sheet1!D13/2)*(Sheet1!D13/2)))*(H14*H14*H14)*(Sheet1!D81/100))</f>
        <v>21.282692346752704</v>
      </c>
      <c r="J14" s="67">
        <f>VLOOKUP(I14,B5:C334,2,TRUE)</f>
        <v>14.399999999999999</v>
      </c>
      <c r="K14" s="67">
        <f>J14/Sheet1!D36*Sheet1!D82</f>
        <v>0.42</v>
      </c>
      <c r="L14" s="67">
        <f t="shared" si="2"/>
        <v>13.979999999999999</v>
      </c>
      <c r="O14" s="67">
        <f>Sheet1!F72</f>
        <v>24.958751418931758</v>
      </c>
    </row>
    <row r="15" spans="1:16" x14ac:dyDescent="0.25">
      <c r="A15">
        <v>1.1000000000000001</v>
      </c>
      <c r="B15" s="67">
        <f t="shared" si="0"/>
        <v>83.00008921690744</v>
      </c>
      <c r="C15" s="67">
        <f>A15*Sheet1!D36</f>
        <v>52.800000000000004</v>
      </c>
      <c r="E15" s="67">
        <f t="shared" si="1"/>
        <v>30.200089216907433</v>
      </c>
      <c r="H15">
        <v>6</v>
      </c>
      <c r="I15" s="105">
        <f>(0.5*Sheet1!D80*(3.141593*((Sheet1!D13/2)*(Sheet1!D13/2)))*(H15*H15*H15)*(Sheet1!D81/100))</f>
        <v>27.630723046723269</v>
      </c>
      <c r="J15" s="67">
        <f>VLOOKUP(I15,B5:C334,2,TRUE)</f>
        <v>19.200000000000003</v>
      </c>
      <c r="K15" s="67">
        <f>J15/Sheet1!D36*Sheet1!D82</f>
        <v>0.56000000000000005</v>
      </c>
      <c r="L15" s="67">
        <f t="shared" si="2"/>
        <v>18.640000000000004</v>
      </c>
      <c r="O15" s="67">
        <f>Sheet1!F72</f>
        <v>24.958751418931758</v>
      </c>
    </row>
    <row r="16" spans="1:16" x14ac:dyDescent="0.25">
      <c r="A16">
        <v>1.2</v>
      </c>
      <c r="B16" s="67">
        <f t="shared" si="0"/>
        <v>93.540602043261714</v>
      </c>
      <c r="C16" s="67">
        <f>A16*Sheet1!D36</f>
        <v>57.599999999999994</v>
      </c>
      <c r="E16" s="67">
        <f t="shared" si="1"/>
        <v>35.940602043261727</v>
      </c>
      <c r="H16">
        <v>6.5</v>
      </c>
      <c r="I16" s="105">
        <f>(0.5*Sheet1!D80*(3.141593*((Sheet1!D13/2)*(Sheet1!D13/2)))*(H16*H16*H16)*(Sheet1!D81/100))</f>
        <v>35.130033873640635</v>
      </c>
      <c r="J16" s="67">
        <f>VLOOKUP(I16,B5:C334,2,TRUE)</f>
        <v>24</v>
      </c>
      <c r="K16" s="67">
        <f>J16/Sheet1!D36*Sheet1!D82</f>
        <v>0.7</v>
      </c>
      <c r="L16" s="67">
        <f t="shared" si="2"/>
        <v>23.3</v>
      </c>
      <c r="O16" s="67">
        <f>Sheet1!F72</f>
        <v>24.958751418931758</v>
      </c>
    </row>
    <row r="17" spans="1:15" x14ac:dyDescent="0.25">
      <c r="A17">
        <v>1.3</v>
      </c>
      <c r="B17" s="67">
        <f t="shared" si="0"/>
        <v>104.58028989799467</v>
      </c>
      <c r="C17" s="67">
        <f>A17*Sheet1!D36</f>
        <v>62.400000000000006</v>
      </c>
      <c r="E17" s="67">
        <f t="shared" si="1"/>
        <v>42.180289897994676</v>
      </c>
      <c r="H17">
        <v>7</v>
      </c>
      <c r="I17" s="105">
        <f>(0.5*Sheet1!D80*(3.141593*((Sheet1!D13/2)*(Sheet1!D13/2)))*(H17*H17*H17)*(Sheet1!D81/100))</f>
        <v>43.876564838083709</v>
      </c>
      <c r="J17" s="67">
        <f>VLOOKUP(I17,B5:C334,2,TRUE)</f>
        <v>28.799999999999997</v>
      </c>
      <c r="K17" s="67">
        <f>J17/Sheet1!D36*Sheet1!D82</f>
        <v>0.84</v>
      </c>
      <c r="L17" s="67">
        <f t="shared" si="2"/>
        <v>27.959999999999997</v>
      </c>
      <c r="O17" s="67">
        <f>Sheet1!F72</f>
        <v>24.958751418931758</v>
      </c>
    </row>
    <row r="18" spans="1:15" x14ac:dyDescent="0.25">
      <c r="A18">
        <v>1.4</v>
      </c>
      <c r="B18" s="67">
        <f t="shared" si="0"/>
        <v>116.11915278110624</v>
      </c>
      <c r="C18" s="67">
        <f>A18*Sheet1!D36</f>
        <v>67.199999999999989</v>
      </c>
      <c r="E18" s="67">
        <f t="shared" si="1"/>
        <v>48.919152781106241</v>
      </c>
      <c r="H18">
        <v>7.5</v>
      </c>
      <c r="I18" s="105">
        <f>(0.5*Sheet1!D80*(3.141593*((Sheet1!D13/2)*(Sheet1!D13/2)))*(H18*H18*H18)*(Sheet1!D81/100))</f>
        <v>53.966255950631378</v>
      </c>
      <c r="J18" s="67">
        <f>VLOOKUP(I18,B5:C334,2,TRUE)</f>
        <v>33.599999999999994</v>
      </c>
      <c r="K18" s="67">
        <f>J18/Sheet1!D36*Sheet1!D82</f>
        <v>0.97999999999999976</v>
      </c>
      <c r="L18" s="67">
        <f t="shared" si="2"/>
        <v>32.619999999999997</v>
      </c>
      <c r="O18" s="67">
        <f>Sheet1!F72</f>
        <v>24.958751418931758</v>
      </c>
    </row>
    <row r="19" spans="1:15" x14ac:dyDescent="0.25">
      <c r="A19">
        <v>1.5</v>
      </c>
      <c r="B19" s="67">
        <f t="shared" si="0"/>
        <v>128.15719069259646</v>
      </c>
      <c r="C19" s="67">
        <f>A19*Sheet1!D36</f>
        <v>72</v>
      </c>
      <c r="E19" s="67">
        <f t="shared" si="1"/>
        <v>56.157190692596458</v>
      </c>
      <c r="H19">
        <v>8</v>
      </c>
      <c r="I19" s="105">
        <f>(0.5*Sheet1!D80*(3.141593*((Sheet1!D13/2)*(Sheet1!D13/2)))*(H19*H19*H19)*(Sheet1!D81/100))</f>
        <v>65.495047221862563</v>
      </c>
      <c r="J19" s="67">
        <f>VLOOKUP(I19,B5:C334,2,TRUE)</f>
        <v>43.2</v>
      </c>
      <c r="K19" s="67">
        <f>J19/Sheet1!D36*Sheet1!D82</f>
        <v>1.26</v>
      </c>
      <c r="L19" s="67">
        <f t="shared" si="2"/>
        <v>41.940000000000005</v>
      </c>
      <c r="O19" s="67">
        <f>Sheet1!F72</f>
        <v>24.958751418931758</v>
      </c>
    </row>
    <row r="20" spans="1:15" x14ac:dyDescent="0.25">
      <c r="A20">
        <v>1.6</v>
      </c>
      <c r="B20" s="67">
        <f t="shared" si="0"/>
        <v>140.69440363246531</v>
      </c>
      <c r="C20" s="67">
        <f>A20*Sheet1!D36</f>
        <v>76.800000000000011</v>
      </c>
      <c r="E20" s="67">
        <f t="shared" si="1"/>
        <v>63.894403632465313</v>
      </c>
      <c r="H20">
        <v>8.5</v>
      </c>
      <c r="I20" s="105">
        <f>(0.5*Sheet1!D80*(3.141593*((Sheet1!D13/2)*(Sheet1!D13/2)))*(H20*H20*H20)*(Sheet1!D81/100))</f>
        <v>78.55887866235615</v>
      </c>
      <c r="J20" s="67">
        <f>VLOOKUP(I20,B5:C334,2,TRUE)</f>
        <v>48</v>
      </c>
      <c r="K20" s="67">
        <f>J20/Sheet1!D36*Sheet1!D82</f>
        <v>1.4</v>
      </c>
      <c r="L20" s="67">
        <f t="shared" si="2"/>
        <v>46.6</v>
      </c>
      <c r="O20" s="67">
        <f>Sheet1!F72</f>
        <v>24.958751418931758</v>
      </c>
    </row>
    <row r="21" spans="1:15" x14ac:dyDescent="0.25">
      <c r="A21">
        <v>1.7</v>
      </c>
      <c r="B21" s="67">
        <f t="shared" si="0"/>
        <v>153.73079160071276</v>
      </c>
      <c r="C21" s="67">
        <f>A21*Sheet1!D36</f>
        <v>81.599999999999994</v>
      </c>
      <c r="E21" s="67">
        <f t="shared" si="1"/>
        <v>72.130791600712769</v>
      </c>
      <c r="H21">
        <v>9</v>
      </c>
      <c r="I21" s="105">
        <f>(0.5*Sheet1!D80*(3.141593*((Sheet1!D13/2)*(Sheet1!D13/2)))*(H21*H21*H21)*(Sheet1!D81/100))</f>
        <v>93.253690282691025</v>
      </c>
      <c r="J21" s="67">
        <f>VLOOKUP(I21,B5:C334,2,TRUE)</f>
        <v>52.800000000000004</v>
      </c>
      <c r="K21" s="67">
        <f>J21/Sheet1!D36*Sheet1!D82</f>
        <v>1.54</v>
      </c>
      <c r="L21" s="67">
        <f t="shared" si="2"/>
        <v>51.260000000000005</v>
      </c>
      <c r="O21" s="67">
        <f>Sheet1!F72</f>
        <v>24.958751418931758</v>
      </c>
    </row>
    <row r="22" spans="1:15" x14ac:dyDescent="0.25">
      <c r="A22">
        <v>1.8</v>
      </c>
      <c r="B22" s="67">
        <f t="shared" si="0"/>
        <v>167.2663545973389</v>
      </c>
      <c r="C22" s="67">
        <f>A22*Sheet1!D36</f>
        <v>86.4</v>
      </c>
      <c r="E22" s="67">
        <f t="shared" si="1"/>
        <v>80.866354597338898</v>
      </c>
      <c r="H22">
        <v>9.5</v>
      </c>
      <c r="I22" s="105">
        <f>(0.5*Sheet1!D80*(3.141593*((Sheet1!D13/2)*(Sheet1!D13/2)))*(H22*H22*H22)*(Sheet1!D81/100))</f>
        <v>109.67542209344612</v>
      </c>
      <c r="J22" s="67">
        <f>VLOOKUP(I22,B5:C334,2,TRUE)</f>
        <v>62.400000000000006</v>
      </c>
      <c r="K22" s="67">
        <f>J22/Sheet1!D36*Sheet1!D82</f>
        <v>1.8199999999999998</v>
      </c>
      <c r="L22" s="67">
        <f t="shared" si="2"/>
        <v>60.580000000000005</v>
      </c>
      <c r="O22" s="67">
        <f>Sheet1!F72</f>
        <v>24.958751418931758</v>
      </c>
    </row>
    <row r="23" spans="1:15" x14ac:dyDescent="0.25">
      <c r="A23">
        <v>1.9</v>
      </c>
      <c r="B23" s="67">
        <f t="shared" si="0"/>
        <v>181.30109262234362</v>
      </c>
      <c r="C23" s="67">
        <f>A23*Sheet1!D36</f>
        <v>91.199999999999989</v>
      </c>
      <c r="E23" s="67">
        <f t="shared" si="1"/>
        <v>90.101092622343643</v>
      </c>
      <c r="H23">
        <v>10</v>
      </c>
      <c r="I23" s="105">
        <f>(0.5*Sheet1!D80*(3.141593*((Sheet1!D13/2)*(Sheet1!D13/2)))*(H23*H23*H23)*(Sheet1!D81/100))</f>
        <v>127.92001410520032</v>
      </c>
      <c r="J23" s="67">
        <f>VLOOKUP(I23,B5:C334,2,TRUE)</f>
        <v>67.199999999999989</v>
      </c>
      <c r="K23" s="67">
        <f>J23/Sheet1!D36*Sheet1!D82</f>
        <v>1.9599999999999995</v>
      </c>
      <c r="L23" s="67">
        <f t="shared" si="2"/>
        <v>65.239999999999995</v>
      </c>
      <c r="O23" s="67">
        <f>Sheet1!F72</f>
        <v>24.958751418931758</v>
      </c>
    </row>
    <row r="24" spans="1:15" x14ac:dyDescent="0.25">
      <c r="A24">
        <v>2</v>
      </c>
      <c r="B24" s="67">
        <f t="shared" si="0"/>
        <v>195.83500567572702</v>
      </c>
      <c r="C24" s="67">
        <f>A24*Sheet1!D36</f>
        <v>96</v>
      </c>
      <c r="E24" s="67">
        <f t="shared" si="1"/>
        <v>99.835005675727032</v>
      </c>
      <c r="H24">
        <v>10.5</v>
      </c>
      <c r="I24" s="105">
        <f>(0.5*Sheet1!D80*(3.141593*((Sheet1!D13/2)*(Sheet1!D13/2)))*(H24*H24*H24)*(Sheet1!D81/100))</f>
        <v>148.0834063285325</v>
      </c>
      <c r="J24" s="67">
        <f>VLOOKUP(I24,B5:C334,2,TRUE)</f>
        <v>76.800000000000011</v>
      </c>
      <c r="K24" s="67">
        <f>J24/Sheet1!D36*Sheet1!D82</f>
        <v>2.2400000000000002</v>
      </c>
      <c r="L24" s="67">
        <f t="shared" si="2"/>
        <v>74.560000000000016</v>
      </c>
      <c r="O24" s="67">
        <f>Sheet1!F72</f>
        <v>24.958751418931758</v>
      </c>
    </row>
    <row r="25" spans="1:15" x14ac:dyDescent="0.25">
      <c r="A25">
        <v>2.1</v>
      </c>
      <c r="B25" s="67">
        <f t="shared" si="0"/>
        <v>210.86809375748908</v>
      </c>
      <c r="C25" s="67">
        <f>A25*Sheet1!D36</f>
        <v>100.80000000000001</v>
      </c>
      <c r="E25" s="67">
        <f t="shared" si="1"/>
        <v>110.06809375748905</v>
      </c>
      <c r="H25">
        <v>11</v>
      </c>
      <c r="I25" s="105">
        <f>(0.5*Sheet1!D80*(3.141593*((Sheet1!D13/2)*(Sheet1!D13/2)))*(H25*H25*H25)*(Sheet1!D81/100))</f>
        <v>170.26153877402163</v>
      </c>
      <c r="J25" s="67">
        <f>VLOOKUP(I25,B5:C334,2,TRUE)</f>
        <v>86.4</v>
      </c>
      <c r="K25" s="67">
        <f>J25/Sheet1!D36*Sheet1!D82</f>
        <v>2.52</v>
      </c>
      <c r="L25" s="67">
        <f t="shared" si="2"/>
        <v>83.88000000000001</v>
      </c>
      <c r="O25" s="67">
        <f>Sheet1!F72</f>
        <v>24.958751418931758</v>
      </c>
    </row>
    <row r="26" spans="1:15" x14ac:dyDescent="0.25">
      <c r="A26">
        <v>2.2000000000000002</v>
      </c>
      <c r="B26" s="67">
        <f t="shared" si="0"/>
        <v>226.40035686762974</v>
      </c>
      <c r="C26" s="67">
        <f>A26*Sheet1!D36</f>
        <v>105.60000000000001</v>
      </c>
      <c r="E26" s="67">
        <f t="shared" si="1"/>
        <v>120.80035686762973</v>
      </c>
      <c r="H26">
        <v>11.5</v>
      </c>
      <c r="I26" s="105">
        <f>(0.5*Sheet1!D80*(3.141593*((Sheet1!D13/2)*(Sheet1!D13/2)))*(H26*H26*H26)*(Sheet1!D81/100))</f>
        <v>194.55035145224653</v>
      </c>
      <c r="J26" s="67">
        <f>VLOOKUP(I26,B5:C334,2,TRUE)</f>
        <v>91.199999999999989</v>
      </c>
      <c r="K26" s="67">
        <f>J26/Sheet1!D36*Sheet1!D82</f>
        <v>2.6599999999999993</v>
      </c>
      <c r="L26" s="67">
        <f t="shared" si="2"/>
        <v>88.539999999999992</v>
      </c>
      <c r="O26" s="67">
        <f>Sheet1!F72</f>
        <v>24.958751418931758</v>
      </c>
    </row>
    <row r="27" spans="1:15" x14ac:dyDescent="0.25">
      <c r="A27">
        <v>2.2999999999999998</v>
      </c>
      <c r="B27" s="67">
        <f t="shared" si="0"/>
        <v>242.43179500614895</v>
      </c>
      <c r="C27" s="67">
        <f>A27*Sheet1!D36</f>
        <v>110.39999999999999</v>
      </c>
      <c r="E27" s="67">
        <f t="shared" si="1"/>
        <v>132.03179500614897</v>
      </c>
      <c r="H27">
        <v>12</v>
      </c>
      <c r="I27" s="105">
        <f>(0.5*Sheet1!D80*(3.141593*((Sheet1!D13/2)*(Sheet1!D13/2)))*(H27*H27*H27)*(Sheet1!D81/100))</f>
        <v>221.04578437378615</v>
      </c>
      <c r="J27" s="67">
        <f>VLOOKUP(I27,B5:C334,2,TRUE)</f>
        <v>100.80000000000001</v>
      </c>
      <c r="K27" s="67">
        <f>J27/Sheet1!D36*Sheet1!D82</f>
        <v>2.94</v>
      </c>
      <c r="L27" s="67">
        <f t="shared" si="2"/>
        <v>97.860000000000014</v>
      </c>
      <c r="O27" s="67">
        <f>Sheet1!F72</f>
        <v>24.958751418931758</v>
      </c>
    </row>
    <row r="28" spans="1:15" x14ac:dyDescent="0.25">
      <c r="A28">
        <v>2.4</v>
      </c>
      <c r="B28" s="67">
        <f t="shared" si="0"/>
        <v>258.96240817304692</v>
      </c>
      <c r="C28" s="67">
        <f>A28*Sheet1!D36</f>
        <v>115.19999999999999</v>
      </c>
      <c r="E28" s="67">
        <f t="shared" si="1"/>
        <v>143.76240817304691</v>
      </c>
      <c r="I28" s="105"/>
      <c r="O28" s="67">
        <f>Sheet1!F72</f>
        <v>24.958751418931758</v>
      </c>
    </row>
    <row r="29" spans="1:15" x14ac:dyDescent="0.25">
      <c r="A29">
        <v>2.5</v>
      </c>
      <c r="B29" s="67">
        <f t="shared" si="0"/>
        <v>275.99219636832345</v>
      </c>
      <c r="C29" s="67">
        <f>A29*Sheet1!D36</f>
        <v>120</v>
      </c>
      <c r="E29" s="67">
        <f t="shared" si="1"/>
        <v>155.99219636832348</v>
      </c>
      <c r="I29" s="105"/>
      <c r="O29" s="67">
        <f>Sheet1!F72</f>
        <v>24.958751418931758</v>
      </c>
    </row>
    <row r="30" spans="1:15" x14ac:dyDescent="0.25">
      <c r="A30">
        <v>2.6</v>
      </c>
      <c r="B30" s="67">
        <f t="shared" si="0"/>
        <v>293.52115959197874</v>
      </c>
      <c r="C30" s="67">
        <f>A30*Sheet1!D36</f>
        <v>124.80000000000001</v>
      </c>
      <c r="E30" s="67">
        <f t="shared" si="1"/>
        <v>168.7211595919787</v>
      </c>
      <c r="I30" s="105"/>
      <c r="O30" s="67">
        <f>Sheet1!F72</f>
        <v>24.958751418931758</v>
      </c>
    </row>
    <row r="31" spans="1:15" x14ac:dyDescent="0.25">
      <c r="A31">
        <v>2.7</v>
      </c>
      <c r="B31" s="67">
        <f t="shared" si="0"/>
        <v>311.54929784401259</v>
      </c>
      <c r="C31" s="67">
        <f>A31*Sheet1!D36</f>
        <v>129.60000000000002</v>
      </c>
      <c r="E31" s="67">
        <f t="shared" si="1"/>
        <v>181.94929784401253</v>
      </c>
      <c r="I31" s="105"/>
      <c r="O31" s="67">
        <f>Sheet1!F72</f>
        <v>24.958751418931758</v>
      </c>
    </row>
    <row r="32" spans="1:15" x14ac:dyDescent="0.25">
      <c r="A32">
        <v>2.8</v>
      </c>
      <c r="B32" s="67">
        <f t="shared" si="0"/>
        <v>330.07661112442497</v>
      </c>
      <c r="C32" s="67">
        <f>A32*Sheet1!D36</f>
        <v>134.39999999999998</v>
      </c>
      <c r="E32" s="67">
        <f t="shared" si="1"/>
        <v>195.67661112442497</v>
      </c>
      <c r="I32" s="105"/>
      <c r="O32" s="67">
        <f>Sheet1!F72</f>
        <v>24.958751418931758</v>
      </c>
    </row>
    <row r="33" spans="1:15" x14ac:dyDescent="0.25">
      <c r="A33">
        <v>2.9</v>
      </c>
      <c r="B33" s="67">
        <f t="shared" si="0"/>
        <v>349.10309943321607</v>
      </c>
      <c r="C33" s="67">
        <f>A33*Sheet1!D36</f>
        <v>139.19999999999999</v>
      </c>
      <c r="E33" s="67">
        <f t="shared" si="1"/>
        <v>209.90309943321608</v>
      </c>
      <c r="I33" s="105"/>
      <c r="O33" s="67">
        <f>Sheet1!F72</f>
        <v>24.958751418931758</v>
      </c>
    </row>
    <row r="34" spans="1:15" x14ac:dyDescent="0.25">
      <c r="A34">
        <v>3</v>
      </c>
      <c r="B34" s="67">
        <f t="shared" si="0"/>
        <v>368.62876277038583</v>
      </c>
      <c r="C34" s="67">
        <f>A34*Sheet1!D36</f>
        <v>144</v>
      </c>
      <c r="E34" s="67">
        <f t="shared" si="1"/>
        <v>224.62876277038583</v>
      </c>
      <c r="I34" s="105"/>
      <c r="O34" s="67">
        <f>Sheet1!F72</f>
        <v>24.958751418931758</v>
      </c>
    </row>
    <row r="35" spans="1:15" x14ac:dyDescent="0.25">
      <c r="A35">
        <v>3.1</v>
      </c>
      <c r="B35" s="67">
        <f t="shared" si="0"/>
        <v>388.6536011359342</v>
      </c>
      <c r="C35" s="67">
        <f>A35*Sheet1!D36</f>
        <v>148.80000000000001</v>
      </c>
      <c r="E35" s="67">
        <f t="shared" si="1"/>
        <v>239.85360113593421</v>
      </c>
      <c r="O35" s="67">
        <f>Sheet1!F72</f>
        <v>24.958751418931758</v>
      </c>
    </row>
    <row r="36" spans="1:15" x14ac:dyDescent="0.25">
      <c r="A36">
        <v>3.2</v>
      </c>
      <c r="B36" s="67">
        <f t="shared" si="0"/>
        <v>409.17761452986127</v>
      </c>
      <c r="C36" s="67">
        <f>A36*Sheet1!D36</f>
        <v>153.60000000000002</v>
      </c>
      <c r="E36" s="67">
        <f t="shared" si="1"/>
        <v>255.57761452986125</v>
      </c>
      <c r="O36" s="67">
        <f>Sheet1!F72</f>
        <v>24.958751418931758</v>
      </c>
    </row>
    <row r="37" spans="1:15" x14ac:dyDescent="0.25">
      <c r="A37">
        <v>3.3</v>
      </c>
      <c r="B37" s="67">
        <f t="shared" si="0"/>
        <v>430.20080295216678</v>
      </c>
      <c r="C37" s="67">
        <f>A37*Sheet1!D36</f>
        <v>158.39999999999998</v>
      </c>
      <c r="E37" s="67">
        <f t="shared" si="1"/>
        <v>271.8008029521668</v>
      </c>
      <c r="O37" s="67">
        <f>Sheet1!F72</f>
        <v>24.958751418931758</v>
      </c>
    </row>
    <row r="38" spans="1:15" x14ac:dyDescent="0.25">
      <c r="A38">
        <v>3.4</v>
      </c>
      <c r="B38" s="67">
        <f t="shared" si="0"/>
        <v>451.72316640285106</v>
      </c>
      <c r="C38" s="67">
        <f>A38*Sheet1!D36</f>
        <v>163.19999999999999</v>
      </c>
      <c r="E38" s="67">
        <f t="shared" si="1"/>
        <v>288.52316640285107</v>
      </c>
      <c r="O38" s="67">
        <f>Sheet1!F72</f>
        <v>24.958751418931758</v>
      </c>
    </row>
    <row r="39" spans="1:15" x14ac:dyDescent="0.25">
      <c r="A39">
        <v>3.5</v>
      </c>
      <c r="B39" s="67">
        <f t="shared" si="0"/>
        <v>473.74470488191406</v>
      </c>
      <c r="C39" s="67">
        <f>A39*Sheet1!D36</f>
        <v>168</v>
      </c>
      <c r="E39" s="67">
        <f t="shared" si="1"/>
        <v>305.74470488191406</v>
      </c>
      <c r="O39" s="67">
        <f>Sheet1!F72</f>
        <v>24.958751418931758</v>
      </c>
    </row>
    <row r="40" spans="1:15" x14ac:dyDescent="0.25">
      <c r="A40">
        <v>3.6</v>
      </c>
      <c r="B40" s="67">
        <f t="shared" si="0"/>
        <v>496.2654183893556</v>
      </c>
      <c r="C40" s="67">
        <f>A40*Sheet1!D36</f>
        <v>172.8</v>
      </c>
      <c r="E40" s="67">
        <f t="shared" si="1"/>
        <v>323.46541838935559</v>
      </c>
      <c r="O40" s="67">
        <f>Sheet1!F72</f>
        <v>24.958751418931758</v>
      </c>
    </row>
    <row r="41" spans="1:15" x14ac:dyDescent="0.25">
      <c r="A41">
        <v>3.7</v>
      </c>
      <c r="B41" s="67">
        <f t="shared" si="0"/>
        <v>519.28530692517575</v>
      </c>
      <c r="C41" s="67">
        <f>A41*Sheet1!D36</f>
        <v>177.60000000000002</v>
      </c>
      <c r="E41" s="67">
        <f t="shared" si="1"/>
        <v>341.68530692517578</v>
      </c>
      <c r="O41" s="67">
        <f>Sheet1!F72</f>
        <v>24.958751418931758</v>
      </c>
    </row>
    <row r="42" spans="1:15" x14ac:dyDescent="0.25">
      <c r="A42">
        <v>3.8</v>
      </c>
      <c r="B42" s="67">
        <f t="shared" si="0"/>
        <v>542.80437048937461</v>
      </c>
      <c r="C42" s="67">
        <f>A42*Sheet1!D36</f>
        <v>182.39999999999998</v>
      </c>
      <c r="E42" s="67">
        <f t="shared" si="1"/>
        <v>360.40437048937457</v>
      </c>
      <c r="O42" s="67">
        <f>Sheet1!F72</f>
        <v>24.958751418931758</v>
      </c>
    </row>
    <row r="43" spans="1:15" x14ac:dyDescent="0.25">
      <c r="A43">
        <v>3.9</v>
      </c>
      <c r="B43" s="67">
        <f t="shared" si="0"/>
        <v>566.82260908195201</v>
      </c>
      <c r="C43" s="67">
        <f>A43*Sheet1!D36</f>
        <v>187.2</v>
      </c>
      <c r="E43" s="67">
        <f t="shared" si="1"/>
        <v>379.62260908195202</v>
      </c>
      <c r="O43" s="67">
        <f>Sheet1!F72</f>
        <v>24.958751418931758</v>
      </c>
    </row>
    <row r="44" spans="1:15" x14ac:dyDescent="0.25">
      <c r="A44">
        <v>4</v>
      </c>
      <c r="B44" s="67">
        <f t="shared" si="0"/>
        <v>591.34002270290807</v>
      </c>
      <c r="C44" s="67">
        <f>A44*Sheet1!D36</f>
        <v>192</v>
      </c>
      <c r="E44" s="67">
        <f t="shared" si="1"/>
        <v>399.34002270290813</v>
      </c>
      <c r="O44" s="67">
        <f>Sheet1!F72</f>
        <v>24.958751418931758</v>
      </c>
    </row>
    <row r="45" spans="1:15" x14ac:dyDescent="0.25">
      <c r="A45">
        <v>4.0999999999999996</v>
      </c>
      <c r="B45" s="67">
        <f t="shared" si="0"/>
        <v>616.35661135224279</v>
      </c>
      <c r="C45" s="67">
        <f>A45*Sheet1!D36</f>
        <v>196.79999999999998</v>
      </c>
      <c r="E45" s="67">
        <f t="shared" si="1"/>
        <v>419.55661135224284</v>
      </c>
      <c r="O45" s="67">
        <f>Sheet1!F72</f>
        <v>24.958751418931758</v>
      </c>
    </row>
    <row r="46" spans="1:15" x14ac:dyDescent="0.25">
      <c r="A46">
        <v>4.2</v>
      </c>
      <c r="B46" s="67">
        <f t="shared" si="0"/>
        <v>641.87237502995617</v>
      </c>
      <c r="C46" s="67">
        <f>A46*Sheet1!D36</f>
        <v>201.60000000000002</v>
      </c>
      <c r="E46" s="67">
        <f t="shared" si="1"/>
        <v>440.27237502995621</v>
      </c>
      <c r="O46" s="67">
        <f>Sheet1!F72</f>
        <v>24.958751418931758</v>
      </c>
    </row>
    <row r="47" spans="1:15" x14ac:dyDescent="0.25">
      <c r="A47">
        <v>4.3</v>
      </c>
      <c r="B47" s="67">
        <f t="shared" si="0"/>
        <v>667.8873137360481</v>
      </c>
      <c r="C47" s="67">
        <f>A47*Sheet1!D36</f>
        <v>206.39999999999998</v>
      </c>
      <c r="E47" s="67">
        <f t="shared" si="1"/>
        <v>461.48731373604818</v>
      </c>
      <c r="O47" s="67">
        <f>Sheet1!F72</f>
        <v>24.958751418931758</v>
      </c>
    </row>
    <row r="48" spans="1:15" x14ac:dyDescent="0.25">
      <c r="A48">
        <v>4.4000000000000004</v>
      </c>
      <c r="B48" s="67">
        <f t="shared" si="0"/>
        <v>694.40142747051891</v>
      </c>
      <c r="C48" s="67">
        <f>A48*Sheet1!D36</f>
        <v>211.20000000000002</v>
      </c>
      <c r="E48" s="67">
        <f t="shared" si="1"/>
        <v>483.20142747051892</v>
      </c>
      <c r="O48" s="67">
        <f>Sheet1!F72</f>
        <v>24.958751418931758</v>
      </c>
    </row>
    <row r="49" spans="1:15" x14ac:dyDescent="0.25">
      <c r="A49">
        <v>4.5</v>
      </c>
      <c r="B49" s="67">
        <f t="shared" si="0"/>
        <v>721.41471623336815</v>
      </c>
      <c r="C49" s="67">
        <f>A49*Sheet1!D36</f>
        <v>216</v>
      </c>
      <c r="E49" s="67">
        <f t="shared" si="1"/>
        <v>505.4147162333681</v>
      </c>
      <c r="O49" s="67">
        <f>Sheet1!F72</f>
        <v>24.958751418931758</v>
      </c>
    </row>
    <row r="50" spans="1:15" x14ac:dyDescent="0.25">
      <c r="A50">
        <v>4.5999999999999996</v>
      </c>
      <c r="B50" s="67">
        <f t="shared" si="0"/>
        <v>748.92718002459583</v>
      </c>
      <c r="C50" s="67">
        <f>A50*Sheet1!D36</f>
        <v>220.79999999999998</v>
      </c>
      <c r="E50" s="67">
        <f t="shared" si="1"/>
        <v>528.12718002459587</v>
      </c>
      <c r="O50" s="67">
        <f>Sheet1!F72</f>
        <v>24.958751418931758</v>
      </c>
    </row>
    <row r="51" spans="1:15" x14ac:dyDescent="0.25">
      <c r="A51">
        <v>4.7</v>
      </c>
      <c r="B51" s="67">
        <f t="shared" si="0"/>
        <v>776.93881884420261</v>
      </c>
      <c r="C51" s="67">
        <f>A51*Sheet1!D36</f>
        <v>225.60000000000002</v>
      </c>
      <c r="E51" s="67">
        <f t="shared" si="1"/>
        <v>551.33881884420259</v>
      </c>
      <c r="O51" s="67">
        <f>Sheet1!F72</f>
        <v>24.958751418931758</v>
      </c>
    </row>
    <row r="52" spans="1:15" x14ac:dyDescent="0.25">
      <c r="A52">
        <v>4.8</v>
      </c>
      <c r="B52" s="67">
        <f t="shared" si="0"/>
        <v>805.44963269218761</v>
      </c>
      <c r="C52" s="67">
        <f>A52*Sheet1!D36</f>
        <v>230.39999999999998</v>
      </c>
      <c r="E52" s="67">
        <f t="shared" si="1"/>
        <v>575.04963269218763</v>
      </c>
      <c r="O52" s="67">
        <f>Sheet1!F72</f>
        <v>24.958751418931758</v>
      </c>
    </row>
    <row r="53" spans="1:15" x14ac:dyDescent="0.25">
      <c r="A53">
        <v>4.9000000000000004</v>
      </c>
      <c r="B53" s="67">
        <f t="shared" si="0"/>
        <v>834.45962156855171</v>
      </c>
      <c r="C53" s="67">
        <f>A53*Sheet1!D36</f>
        <v>235.20000000000002</v>
      </c>
      <c r="E53" s="67">
        <f t="shared" si="1"/>
        <v>599.25962156855167</v>
      </c>
      <c r="O53" s="67">
        <f>Sheet1!F72</f>
        <v>24.958751418931758</v>
      </c>
    </row>
    <row r="54" spans="1:15" x14ac:dyDescent="0.25">
      <c r="A54">
        <v>5</v>
      </c>
      <c r="B54" s="67">
        <f t="shared" si="0"/>
        <v>863.96878547329391</v>
      </c>
      <c r="C54" s="67">
        <f>A54*Sheet1!D36</f>
        <v>240</v>
      </c>
      <c r="E54" s="67">
        <f t="shared" si="1"/>
        <v>623.96878547329391</v>
      </c>
      <c r="O54" s="67">
        <f>Sheet1!F72</f>
        <v>24.958751418931758</v>
      </c>
    </row>
    <row r="55" spans="1:15" x14ac:dyDescent="0.25">
      <c r="A55">
        <v>5.0999999999999996</v>
      </c>
      <c r="B55" s="67">
        <f t="shared" si="0"/>
        <v>893.97712440641499</v>
      </c>
      <c r="C55" s="67">
        <f>A55*Sheet1!D36</f>
        <v>244.79999999999998</v>
      </c>
      <c r="E55" s="67">
        <f t="shared" si="1"/>
        <v>649.17712440641503</v>
      </c>
      <c r="O55" s="67">
        <f>Sheet1!F72</f>
        <v>24.958751418931758</v>
      </c>
    </row>
    <row r="56" spans="1:15" x14ac:dyDescent="0.25">
      <c r="A56">
        <v>5.2</v>
      </c>
      <c r="B56" s="67">
        <f t="shared" si="0"/>
        <v>924.48463836791484</v>
      </c>
      <c r="C56" s="67">
        <f>A56*Sheet1!D36</f>
        <v>249.60000000000002</v>
      </c>
      <c r="E56" s="67">
        <f t="shared" si="1"/>
        <v>674.88463836791482</v>
      </c>
      <c r="O56" s="67">
        <f>Sheet1!F72</f>
        <v>24.958751418931758</v>
      </c>
    </row>
    <row r="57" spans="1:15" x14ac:dyDescent="0.25">
      <c r="A57">
        <v>5.3</v>
      </c>
      <c r="B57" s="67">
        <f t="shared" si="0"/>
        <v>955.49132735779301</v>
      </c>
      <c r="C57" s="67">
        <f>A57*Sheet1!D36</f>
        <v>254.39999999999998</v>
      </c>
      <c r="E57" s="67">
        <f t="shared" si="1"/>
        <v>701.09132735779303</v>
      </c>
      <c r="O57" s="67">
        <f>Sheet1!F72</f>
        <v>24.958751418931758</v>
      </c>
    </row>
    <row r="58" spans="1:15" x14ac:dyDescent="0.25">
      <c r="A58">
        <v>5.4</v>
      </c>
      <c r="B58" s="67">
        <f t="shared" si="0"/>
        <v>986.99719137605018</v>
      </c>
      <c r="C58" s="67">
        <f>A58*Sheet1!D36</f>
        <v>259.20000000000005</v>
      </c>
      <c r="E58" s="67">
        <f t="shared" si="1"/>
        <v>727.79719137605014</v>
      </c>
      <c r="O58" s="67">
        <f>Sheet1!F72</f>
        <v>24.958751418931758</v>
      </c>
    </row>
    <row r="59" spans="1:15" x14ac:dyDescent="0.25">
      <c r="A59">
        <v>5.5</v>
      </c>
      <c r="B59" s="67">
        <f t="shared" si="0"/>
        <v>1019.0022304226857</v>
      </c>
      <c r="C59" s="67">
        <f>A59*Sheet1!D36</f>
        <v>264</v>
      </c>
      <c r="E59" s="67">
        <f t="shared" si="1"/>
        <v>755.00223042268567</v>
      </c>
      <c r="O59" s="67">
        <f>Sheet1!F72</f>
        <v>24.958751418931758</v>
      </c>
    </row>
    <row r="60" spans="1:15" x14ac:dyDescent="0.25">
      <c r="A60">
        <v>5.6</v>
      </c>
      <c r="B60" s="67">
        <f t="shared" si="0"/>
        <v>1051.5064444976997</v>
      </c>
      <c r="C60" s="67">
        <f>A60*Sheet1!D36</f>
        <v>268.79999999999995</v>
      </c>
      <c r="E60" s="67">
        <f t="shared" si="1"/>
        <v>782.70644449769986</v>
      </c>
      <c r="O60" s="67">
        <f>Sheet1!F72</f>
        <v>24.958751418931758</v>
      </c>
    </row>
    <row r="61" spans="1:15" x14ac:dyDescent="0.25">
      <c r="A61">
        <v>5.7</v>
      </c>
      <c r="B61" s="67">
        <f t="shared" si="0"/>
        <v>1084.5098336010929</v>
      </c>
      <c r="C61" s="67">
        <f>A61*Sheet1!D36</f>
        <v>273.60000000000002</v>
      </c>
      <c r="E61" s="67">
        <f t="shared" si="1"/>
        <v>810.90983360109283</v>
      </c>
      <c r="O61" s="67">
        <f>Sheet1!F72</f>
        <v>24.958751418931758</v>
      </c>
    </row>
    <row r="62" spans="1:15" x14ac:dyDescent="0.25">
      <c r="A62">
        <v>5.8</v>
      </c>
      <c r="B62" s="67">
        <f t="shared" si="0"/>
        <v>1118.0123977328644</v>
      </c>
      <c r="C62" s="67">
        <f>A62*Sheet1!D36</f>
        <v>278.39999999999998</v>
      </c>
      <c r="E62" s="67">
        <f t="shared" si="1"/>
        <v>839.61239773286434</v>
      </c>
      <c r="O62" s="67">
        <f>Sheet1!F72</f>
        <v>24.958751418931758</v>
      </c>
    </row>
    <row r="63" spans="1:15" x14ac:dyDescent="0.25">
      <c r="A63">
        <v>5.9</v>
      </c>
      <c r="B63" s="67">
        <f t="shared" si="0"/>
        <v>1152.0141368930144</v>
      </c>
      <c r="C63" s="67">
        <f>A63*Sheet1!D36</f>
        <v>283.20000000000005</v>
      </c>
      <c r="E63" s="67">
        <f t="shared" si="1"/>
        <v>868.81413689301451</v>
      </c>
      <c r="O63" s="67">
        <f>Sheet1!F72</f>
        <v>24.958751418931758</v>
      </c>
    </row>
    <row r="64" spans="1:15" x14ac:dyDescent="0.25">
      <c r="A64">
        <v>6</v>
      </c>
      <c r="B64" s="67">
        <f t="shared" si="0"/>
        <v>1186.5150510815433</v>
      </c>
      <c r="C64" s="67">
        <f>A64*Sheet1!D36</f>
        <v>288</v>
      </c>
      <c r="E64" s="67">
        <f t="shared" si="1"/>
        <v>898.51505108154333</v>
      </c>
      <c r="O64" s="67">
        <f>Sheet1!F72</f>
        <v>24.958751418931758</v>
      </c>
    </row>
    <row r="65" spans="1:15" x14ac:dyDescent="0.25">
      <c r="A65">
        <v>6.1</v>
      </c>
      <c r="B65" s="67">
        <f t="shared" si="0"/>
        <v>1221.5151402984507</v>
      </c>
      <c r="C65" s="67">
        <f>A65*Sheet1!D36</f>
        <v>292.79999999999995</v>
      </c>
      <c r="E65" s="67">
        <f t="shared" si="1"/>
        <v>928.71514029845059</v>
      </c>
      <c r="O65" s="67">
        <f>Sheet1!F72</f>
        <v>24.958751418931758</v>
      </c>
    </row>
    <row r="66" spans="1:15" x14ac:dyDescent="0.25">
      <c r="A66">
        <v>6.2</v>
      </c>
      <c r="B66" s="67">
        <f t="shared" si="0"/>
        <v>1257.0144045437369</v>
      </c>
      <c r="C66" s="67">
        <f>A66*Sheet1!D36</f>
        <v>297.60000000000002</v>
      </c>
      <c r="E66" s="67">
        <f t="shared" si="1"/>
        <v>959.41440454373685</v>
      </c>
      <c r="O66" s="67">
        <f>Sheet1!F72</f>
        <v>24.958751418931758</v>
      </c>
    </row>
    <row r="67" spans="1:15" x14ac:dyDescent="0.25">
      <c r="A67">
        <v>6.3</v>
      </c>
      <c r="B67" s="67">
        <f t="shared" si="0"/>
        <v>1293.0128438174015</v>
      </c>
      <c r="C67" s="67">
        <f>A67*Sheet1!D36</f>
        <v>302.39999999999998</v>
      </c>
      <c r="E67" s="67">
        <f t="shared" si="1"/>
        <v>990.61284381740143</v>
      </c>
      <c r="O67" s="67">
        <f>Sheet1!F72</f>
        <v>24.958751418931758</v>
      </c>
    </row>
    <row r="68" spans="1:15" x14ac:dyDescent="0.25">
      <c r="A68">
        <v>6.4</v>
      </c>
      <c r="B68" s="67">
        <f t="shared" si="0"/>
        <v>1329.510458119445</v>
      </c>
      <c r="C68" s="67">
        <f>A68*Sheet1!D36</f>
        <v>307.20000000000005</v>
      </c>
      <c r="E68" s="67">
        <f t="shared" si="1"/>
        <v>1022.310458119445</v>
      </c>
      <c r="O68" s="67">
        <f>Sheet1!F72</f>
        <v>24.958751418931758</v>
      </c>
    </row>
    <row r="69" spans="1:15" x14ac:dyDescent="0.25">
      <c r="A69">
        <v>6.5</v>
      </c>
      <c r="B69" s="67">
        <f t="shared" ref="B69:B132" si="3">C69+E69</f>
        <v>1366.5072474498668</v>
      </c>
      <c r="C69" s="67">
        <f>A69*Sheet1!D36</f>
        <v>312</v>
      </c>
      <c r="E69" s="67">
        <f t="shared" ref="E69:E132" si="4">(A69*A69)*O69</f>
        <v>1054.5072474498668</v>
      </c>
      <c r="O69" s="67">
        <f>Sheet1!F72</f>
        <v>24.958751418931758</v>
      </c>
    </row>
    <row r="70" spans="1:15" x14ac:dyDescent="0.25">
      <c r="A70">
        <v>6.6</v>
      </c>
      <c r="B70" s="67">
        <f t="shared" si="3"/>
        <v>1404.0032118086672</v>
      </c>
      <c r="C70" s="67">
        <f>A70*Sheet1!D36</f>
        <v>316.79999999999995</v>
      </c>
      <c r="E70" s="67">
        <f t="shared" si="4"/>
        <v>1087.2032118086672</v>
      </c>
      <c r="O70" s="67">
        <f>Sheet1!F72</f>
        <v>24.958751418931758</v>
      </c>
    </row>
    <row r="71" spans="1:15" x14ac:dyDescent="0.25">
      <c r="A71">
        <v>6.7</v>
      </c>
      <c r="B71" s="67">
        <f t="shared" si="3"/>
        <v>1441.9983511958467</v>
      </c>
      <c r="C71" s="67">
        <f>A71*Sheet1!D36</f>
        <v>321.60000000000002</v>
      </c>
      <c r="E71" s="67">
        <f t="shared" si="4"/>
        <v>1120.3983511958465</v>
      </c>
      <c r="O71" s="67">
        <f>Sheet1!F72</f>
        <v>24.958751418931758</v>
      </c>
    </row>
    <row r="72" spans="1:15" x14ac:dyDescent="0.25">
      <c r="A72">
        <v>6.8</v>
      </c>
      <c r="B72" s="67">
        <f t="shared" si="3"/>
        <v>1480.4926656114044</v>
      </c>
      <c r="C72" s="67">
        <f>A72*Sheet1!D36</f>
        <v>326.39999999999998</v>
      </c>
      <c r="E72" s="67">
        <f t="shared" si="4"/>
        <v>1154.0926656114043</v>
      </c>
      <c r="O72" s="67">
        <f>Sheet1!F72</f>
        <v>24.958751418931758</v>
      </c>
    </row>
    <row r="73" spans="1:15" x14ac:dyDescent="0.25">
      <c r="A73">
        <v>6.9</v>
      </c>
      <c r="B73" s="67">
        <f t="shared" si="3"/>
        <v>1519.4861550553412</v>
      </c>
      <c r="C73" s="67">
        <f>A73*Sheet1!D36</f>
        <v>331.20000000000005</v>
      </c>
      <c r="E73" s="67">
        <f t="shared" si="4"/>
        <v>1188.2861550553412</v>
      </c>
      <c r="O73" s="67">
        <f>Sheet1!F72</f>
        <v>24.958751418931758</v>
      </c>
    </row>
    <row r="74" spans="1:15" x14ac:dyDescent="0.25">
      <c r="A74">
        <v>7</v>
      </c>
      <c r="B74" s="67">
        <f t="shared" si="3"/>
        <v>1558.9788195276562</v>
      </c>
      <c r="C74" s="67">
        <f>A74*Sheet1!D36</f>
        <v>336</v>
      </c>
      <c r="E74" s="67">
        <f t="shared" si="4"/>
        <v>1222.9788195276562</v>
      </c>
      <c r="O74" s="67">
        <f>Sheet1!F72</f>
        <v>24.958751418931758</v>
      </c>
    </row>
    <row r="75" spans="1:15" x14ac:dyDescent="0.25">
      <c r="A75">
        <v>7.1</v>
      </c>
      <c r="B75" s="67">
        <f t="shared" si="3"/>
        <v>1598.9706590283497</v>
      </c>
      <c r="C75" s="67">
        <f>A75*Sheet1!D36</f>
        <v>340.79999999999995</v>
      </c>
      <c r="E75" s="67">
        <f t="shared" si="4"/>
        <v>1258.1706590283497</v>
      </c>
      <c r="O75" s="67">
        <f>Sheet1!F72</f>
        <v>24.958751418931758</v>
      </c>
    </row>
    <row r="76" spans="1:15" x14ac:dyDescent="0.25">
      <c r="A76">
        <v>7.2</v>
      </c>
      <c r="B76" s="67">
        <f t="shared" si="3"/>
        <v>1639.4616735574223</v>
      </c>
      <c r="C76" s="67">
        <f>A76*Sheet1!D36</f>
        <v>345.6</v>
      </c>
      <c r="E76" s="67">
        <f t="shared" si="4"/>
        <v>1293.8616735574224</v>
      </c>
      <c r="O76" s="67">
        <f>Sheet1!F72</f>
        <v>24.958751418931758</v>
      </c>
    </row>
    <row r="77" spans="1:15" x14ac:dyDescent="0.25">
      <c r="A77">
        <v>7.3</v>
      </c>
      <c r="B77" s="67">
        <f t="shared" si="3"/>
        <v>1680.4518631148735</v>
      </c>
      <c r="C77" s="67">
        <f>A77*Sheet1!D36</f>
        <v>350.4</v>
      </c>
      <c r="E77" s="67">
        <f t="shared" si="4"/>
        <v>1330.0518631148734</v>
      </c>
      <c r="O77" s="67">
        <f>Sheet1!F72</f>
        <v>24.958751418931758</v>
      </c>
    </row>
    <row r="78" spans="1:15" x14ac:dyDescent="0.25">
      <c r="A78">
        <v>7.4</v>
      </c>
      <c r="B78" s="67">
        <f t="shared" si="3"/>
        <v>1721.9412277007032</v>
      </c>
      <c r="C78" s="67">
        <f>A78*Sheet1!D36</f>
        <v>355.20000000000005</v>
      </c>
      <c r="E78" s="67">
        <f t="shared" si="4"/>
        <v>1366.7412277007031</v>
      </c>
      <c r="O78" s="67">
        <f>Sheet1!F72</f>
        <v>24.958751418931758</v>
      </c>
    </row>
    <row r="79" spans="1:15" x14ac:dyDescent="0.25">
      <c r="A79">
        <v>7.5</v>
      </c>
      <c r="B79" s="67">
        <f t="shared" si="3"/>
        <v>1763.9297673149115</v>
      </c>
      <c r="C79" s="67">
        <f>A79*Sheet1!D36</f>
        <v>360</v>
      </c>
      <c r="E79" s="67">
        <f t="shared" si="4"/>
        <v>1403.9297673149115</v>
      </c>
      <c r="O79" s="67">
        <f>Sheet1!F72</f>
        <v>24.958751418931758</v>
      </c>
    </row>
    <row r="80" spans="1:15" x14ac:dyDescent="0.25">
      <c r="A80">
        <v>7.6</v>
      </c>
      <c r="B80" s="67">
        <f t="shared" si="3"/>
        <v>1806.4174819574982</v>
      </c>
      <c r="C80" s="67">
        <f>A80*Sheet1!D36</f>
        <v>364.79999999999995</v>
      </c>
      <c r="E80" s="67">
        <f t="shared" si="4"/>
        <v>1441.6174819574983</v>
      </c>
      <c r="O80" s="67">
        <f>Sheet1!F72</f>
        <v>24.958751418931758</v>
      </c>
    </row>
    <row r="81" spans="1:15" x14ac:dyDescent="0.25">
      <c r="A81">
        <v>7.7</v>
      </c>
      <c r="B81" s="67">
        <f t="shared" si="3"/>
        <v>1849.4043716284641</v>
      </c>
      <c r="C81" s="67">
        <f>A81*Sheet1!D36</f>
        <v>369.6</v>
      </c>
      <c r="E81" s="67">
        <f t="shared" si="4"/>
        <v>1479.8043716284642</v>
      </c>
      <c r="O81" s="67">
        <f>Sheet1!F72</f>
        <v>24.958751418931758</v>
      </c>
    </row>
    <row r="82" spans="1:15" x14ac:dyDescent="0.25">
      <c r="A82">
        <v>7.8</v>
      </c>
      <c r="B82" s="67">
        <f t="shared" si="3"/>
        <v>1892.8904363278079</v>
      </c>
      <c r="C82" s="67">
        <f>A82*Sheet1!D36</f>
        <v>374.4</v>
      </c>
      <c r="E82" s="67">
        <f t="shared" si="4"/>
        <v>1518.4904363278081</v>
      </c>
      <c r="O82" s="67">
        <f>Sheet1!F72</f>
        <v>24.958751418931758</v>
      </c>
    </row>
    <row r="83" spans="1:15" x14ac:dyDescent="0.25">
      <c r="A83">
        <v>7.9</v>
      </c>
      <c r="B83" s="67">
        <f t="shared" si="3"/>
        <v>1936.8756760555311</v>
      </c>
      <c r="C83" s="67">
        <f>A83*Sheet1!D36</f>
        <v>379.20000000000005</v>
      </c>
      <c r="E83" s="67">
        <f t="shared" si="4"/>
        <v>1557.6756760555311</v>
      </c>
      <c r="O83" s="67">
        <f>Sheet1!F72</f>
        <v>24.958751418931758</v>
      </c>
    </row>
    <row r="84" spans="1:15" x14ac:dyDescent="0.25">
      <c r="A84">
        <v>8</v>
      </c>
      <c r="B84" s="67">
        <f t="shared" si="3"/>
        <v>1981.3600908116325</v>
      </c>
      <c r="C84" s="67">
        <f>A84*Sheet1!D36</f>
        <v>384</v>
      </c>
      <c r="E84" s="67">
        <f t="shared" si="4"/>
        <v>1597.3600908116325</v>
      </c>
      <c r="O84" s="67">
        <f>Sheet1!F72</f>
        <v>24.958751418931758</v>
      </c>
    </row>
    <row r="85" spans="1:15" x14ac:dyDescent="0.25">
      <c r="A85">
        <v>8.1</v>
      </c>
      <c r="B85" s="67">
        <f t="shared" si="3"/>
        <v>2026.3436805961126</v>
      </c>
      <c r="C85" s="67">
        <f>A85*Sheet1!D36</f>
        <v>388.79999999999995</v>
      </c>
      <c r="E85" s="67">
        <f t="shared" si="4"/>
        <v>1637.5436805961126</v>
      </c>
      <c r="O85" s="67">
        <f>Sheet1!F72</f>
        <v>24.958751418931758</v>
      </c>
    </row>
    <row r="86" spans="1:15" x14ac:dyDescent="0.25">
      <c r="A86">
        <v>8.1999999999999993</v>
      </c>
      <c r="B86" s="67">
        <f t="shared" si="3"/>
        <v>2071.8264454089713</v>
      </c>
      <c r="C86" s="67">
        <f>A86*Sheet1!D36</f>
        <v>393.59999999999997</v>
      </c>
      <c r="E86" s="67">
        <f t="shared" si="4"/>
        <v>1678.2264454089714</v>
      </c>
      <c r="O86" s="67">
        <f>Sheet1!F72</f>
        <v>24.958751418931758</v>
      </c>
    </row>
    <row r="87" spans="1:15" x14ac:dyDescent="0.25">
      <c r="A87">
        <v>8.3000000000000007</v>
      </c>
      <c r="B87" s="67">
        <f t="shared" si="3"/>
        <v>2117.8083852502091</v>
      </c>
      <c r="C87" s="67">
        <f>A87*Sheet1!D36</f>
        <v>398.40000000000003</v>
      </c>
      <c r="E87" s="67">
        <f t="shared" si="4"/>
        <v>1719.4083852502092</v>
      </c>
      <c r="O87" s="67">
        <f>Sheet1!F72</f>
        <v>24.958751418931758</v>
      </c>
    </row>
    <row r="88" spans="1:15" x14ac:dyDescent="0.25">
      <c r="A88">
        <v>8.4</v>
      </c>
      <c r="B88" s="67">
        <f t="shared" si="3"/>
        <v>2164.2895001198249</v>
      </c>
      <c r="C88" s="67">
        <f>A88*Sheet1!D36</f>
        <v>403.20000000000005</v>
      </c>
      <c r="E88" s="67">
        <f t="shared" si="4"/>
        <v>1761.0895001198248</v>
      </c>
      <c r="O88" s="67">
        <f>Sheet1!F72</f>
        <v>24.958751418931758</v>
      </c>
    </row>
    <row r="89" spans="1:15" x14ac:dyDescent="0.25">
      <c r="A89">
        <v>8.5</v>
      </c>
      <c r="B89" s="67">
        <f t="shared" si="3"/>
        <v>2211.2697900178196</v>
      </c>
      <c r="C89" s="67">
        <f>A89*Sheet1!D36</f>
        <v>408</v>
      </c>
      <c r="E89" s="67">
        <f t="shared" si="4"/>
        <v>1803.2697900178196</v>
      </c>
      <c r="O89" s="67">
        <f>Sheet1!F72</f>
        <v>24.958751418931758</v>
      </c>
    </row>
    <row r="90" spans="1:15" x14ac:dyDescent="0.25">
      <c r="A90">
        <v>8.6</v>
      </c>
      <c r="B90" s="67">
        <f t="shared" si="3"/>
        <v>2258.7492549441927</v>
      </c>
      <c r="C90" s="67">
        <f>A90*Sheet1!D36</f>
        <v>412.79999999999995</v>
      </c>
      <c r="E90" s="67">
        <f t="shared" si="4"/>
        <v>1845.9492549441927</v>
      </c>
      <c r="O90" s="67">
        <f>Sheet1!F72</f>
        <v>24.958751418931758</v>
      </c>
    </row>
    <row r="91" spans="1:15" x14ac:dyDescent="0.25">
      <c r="A91">
        <v>8.6999999999999993</v>
      </c>
      <c r="B91" s="67">
        <f t="shared" si="3"/>
        <v>2306.7278948989442</v>
      </c>
      <c r="C91" s="67">
        <f>A91*Sheet1!D36</f>
        <v>417.59999999999997</v>
      </c>
      <c r="E91" s="67">
        <f t="shared" si="4"/>
        <v>1889.1278948989443</v>
      </c>
      <c r="O91" s="67">
        <f>Sheet1!F72</f>
        <v>24.958751418931758</v>
      </c>
    </row>
    <row r="92" spans="1:15" x14ac:dyDescent="0.25">
      <c r="A92">
        <v>8.8000000000000007</v>
      </c>
      <c r="B92" s="67">
        <f t="shared" si="3"/>
        <v>2355.2057098820756</v>
      </c>
      <c r="C92" s="67">
        <f>A92*Sheet1!D36</f>
        <v>422.40000000000003</v>
      </c>
      <c r="E92" s="67">
        <f t="shared" si="4"/>
        <v>1932.8057098820757</v>
      </c>
      <c r="O92" s="67">
        <f>Sheet1!F72</f>
        <v>24.958751418931758</v>
      </c>
    </row>
    <row r="93" spans="1:15" x14ac:dyDescent="0.25">
      <c r="A93">
        <v>8.9</v>
      </c>
      <c r="B93" s="67">
        <f t="shared" si="3"/>
        <v>2404.1826998935849</v>
      </c>
      <c r="C93" s="67">
        <f>A93*Sheet1!D36</f>
        <v>427.20000000000005</v>
      </c>
      <c r="E93" s="67">
        <f t="shared" si="4"/>
        <v>1976.9826998935848</v>
      </c>
      <c r="O93" s="67">
        <f>Sheet1!F72</f>
        <v>24.958751418931758</v>
      </c>
    </row>
    <row r="94" spans="1:15" x14ac:dyDescent="0.25">
      <c r="A94">
        <v>9</v>
      </c>
      <c r="B94" s="67">
        <f t="shared" si="3"/>
        <v>2453.6588649334726</v>
      </c>
      <c r="C94" s="67">
        <f>A94*Sheet1!D36</f>
        <v>432</v>
      </c>
      <c r="E94" s="67">
        <f t="shared" si="4"/>
        <v>2021.6588649334724</v>
      </c>
      <c r="O94" s="67">
        <f>Sheet1!F72</f>
        <v>24.958751418931758</v>
      </c>
    </row>
    <row r="95" spans="1:15" x14ac:dyDescent="0.25">
      <c r="A95">
        <v>9.1</v>
      </c>
      <c r="B95" s="67">
        <f t="shared" si="3"/>
        <v>2503.6342050017383</v>
      </c>
      <c r="C95" s="67">
        <f>A95*Sheet1!D36</f>
        <v>436.79999999999995</v>
      </c>
      <c r="E95" s="67">
        <f t="shared" si="4"/>
        <v>2066.8342050017386</v>
      </c>
      <c r="O95" s="67">
        <f>Sheet1!F72</f>
        <v>24.958751418931758</v>
      </c>
    </row>
    <row r="96" spans="1:15" x14ac:dyDescent="0.25">
      <c r="A96">
        <v>9.1999999999999993</v>
      </c>
      <c r="B96" s="67">
        <f t="shared" si="3"/>
        <v>2554.1087200983834</v>
      </c>
      <c r="C96" s="67">
        <f>A96*Sheet1!D36</f>
        <v>441.59999999999997</v>
      </c>
      <c r="E96" s="67">
        <f t="shared" si="4"/>
        <v>2112.5087200983835</v>
      </c>
      <c r="O96" s="67">
        <f>Sheet1!F72</f>
        <v>24.958751418931758</v>
      </c>
    </row>
    <row r="97" spans="1:15" x14ac:dyDescent="0.25">
      <c r="A97">
        <v>9.3000000000000007</v>
      </c>
      <c r="B97" s="67">
        <f t="shared" si="3"/>
        <v>2605.0824102234083</v>
      </c>
      <c r="C97" s="67">
        <f>A97*Sheet1!D36</f>
        <v>446.40000000000003</v>
      </c>
      <c r="E97" s="67">
        <f t="shared" si="4"/>
        <v>2158.6824102234082</v>
      </c>
      <c r="O97" s="67">
        <f>Sheet1!F72</f>
        <v>24.958751418931758</v>
      </c>
    </row>
    <row r="98" spans="1:15" x14ac:dyDescent="0.25">
      <c r="A98">
        <v>9.4</v>
      </c>
      <c r="B98" s="67">
        <f t="shared" si="3"/>
        <v>2656.5552753768106</v>
      </c>
      <c r="C98" s="67">
        <f>A98*Sheet1!D36</f>
        <v>451.20000000000005</v>
      </c>
      <c r="E98" s="67">
        <f t="shared" si="4"/>
        <v>2205.3552753768104</v>
      </c>
      <c r="O98" s="67">
        <f>Sheet1!F72</f>
        <v>24.958751418931758</v>
      </c>
    </row>
    <row r="99" spans="1:15" x14ac:dyDescent="0.25">
      <c r="A99">
        <v>9.5</v>
      </c>
      <c r="B99" s="67">
        <f t="shared" si="3"/>
        <v>2708.527315558591</v>
      </c>
      <c r="C99" s="67">
        <f>A99*Sheet1!D36</f>
        <v>456</v>
      </c>
      <c r="E99" s="67">
        <f t="shared" si="4"/>
        <v>2252.527315558591</v>
      </c>
      <c r="O99" s="67">
        <f>Sheet1!F72</f>
        <v>24.958751418931758</v>
      </c>
    </row>
    <row r="100" spans="1:15" x14ac:dyDescent="0.25">
      <c r="A100">
        <v>9.6</v>
      </c>
      <c r="B100" s="67">
        <f t="shared" si="3"/>
        <v>2760.9985307687502</v>
      </c>
      <c r="C100" s="67">
        <f>A100*Sheet1!D36</f>
        <v>460.79999999999995</v>
      </c>
      <c r="E100" s="67">
        <f t="shared" si="4"/>
        <v>2300.1985307687505</v>
      </c>
      <c r="O100" s="67">
        <f>Sheet1!F72</f>
        <v>24.958751418931758</v>
      </c>
    </row>
    <row r="101" spans="1:15" x14ac:dyDescent="0.25">
      <c r="A101">
        <v>9.6999999999999993</v>
      </c>
      <c r="B101" s="67">
        <f t="shared" si="3"/>
        <v>2813.9689210072888</v>
      </c>
      <c r="C101" s="67">
        <f>A101*Sheet1!D36</f>
        <v>465.59999999999997</v>
      </c>
      <c r="E101" s="67">
        <f t="shared" si="4"/>
        <v>2348.3689210072889</v>
      </c>
      <c r="O101" s="67">
        <f>Sheet1!F72</f>
        <v>24.958751418931758</v>
      </c>
    </row>
    <row r="102" spans="1:15" x14ac:dyDescent="0.25">
      <c r="A102">
        <v>9.8000000000000007</v>
      </c>
      <c r="B102" s="67">
        <f t="shared" si="3"/>
        <v>2867.4384862742068</v>
      </c>
      <c r="C102" s="67">
        <f>A102*Sheet1!D36</f>
        <v>470.40000000000003</v>
      </c>
      <c r="E102" s="67">
        <f t="shared" si="4"/>
        <v>2397.0384862742067</v>
      </c>
      <c r="O102" s="67">
        <f>Sheet1!F72</f>
        <v>24.958751418931758</v>
      </c>
    </row>
    <row r="103" spans="1:15" x14ac:dyDescent="0.25">
      <c r="A103">
        <v>9.9</v>
      </c>
      <c r="B103" s="67">
        <f t="shared" si="3"/>
        <v>2921.4072265695022</v>
      </c>
      <c r="C103" s="67">
        <f>A103*Sheet1!D36</f>
        <v>475.20000000000005</v>
      </c>
      <c r="E103" s="67">
        <f t="shared" si="4"/>
        <v>2446.2072265695019</v>
      </c>
      <c r="O103" s="67">
        <f>Sheet1!F72</f>
        <v>24.958751418931758</v>
      </c>
    </row>
    <row r="104" spans="1:15" x14ac:dyDescent="0.25">
      <c r="A104">
        <v>10</v>
      </c>
      <c r="B104" s="67">
        <f t="shared" si="3"/>
        <v>2975.8751418931756</v>
      </c>
      <c r="C104" s="67">
        <f>A104*Sheet1!D36</f>
        <v>480</v>
      </c>
      <c r="E104" s="67">
        <f t="shared" si="4"/>
        <v>2495.8751418931756</v>
      </c>
      <c r="O104" s="67">
        <f>Sheet1!F72</f>
        <v>24.958751418931758</v>
      </c>
    </row>
    <row r="105" spans="1:15" x14ac:dyDescent="0.25">
      <c r="A105">
        <v>10.1</v>
      </c>
      <c r="B105" s="67">
        <f t="shared" si="3"/>
        <v>3030.8422322452279</v>
      </c>
      <c r="C105" s="67">
        <f>A105*Sheet1!D36</f>
        <v>484.79999999999995</v>
      </c>
      <c r="E105" s="67">
        <f t="shared" si="4"/>
        <v>2546.0422322452282</v>
      </c>
      <c r="O105" s="67">
        <f>Sheet1!F72</f>
        <v>24.958751418931758</v>
      </c>
    </row>
    <row r="106" spans="1:15" x14ac:dyDescent="0.25">
      <c r="A106">
        <v>10.199999999999999</v>
      </c>
      <c r="B106" s="67">
        <f t="shared" si="3"/>
        <v>3086.30849762566</v>
      </c>
      <c r="C106" s="67">
        <f>A106*Sheet1!D36</f>
        <v>489.59999999999997</v>
      </c>
      <c r="E106" s="67">
        <f t="shared" si="4"/>
        <v>2596.7084976256601</v>
      </c>
      <c r="O106" s="67">
        <f>Sheet1!F72</f>
        <v>24.958751418931758</v>
      </c>
    </row>
    <row r="107" spans="1:15" x14ac:dyDescent="0.25">
      <c r="A107">
        <v>10.3</v>
      </c>
      <c r="B107" s="67">
        <f t="shared" si="3"/>
        <v>3142.2739380344706</v>
      </c>
      <c r="C107" s="67">
        <f>A107*Sheet1!D36</f>
        <v>494.40000000000003</v>
      </c>
      <c r="E107" s="67">
        <f t="shared" si="4"/>
        <v>2647.8739380344705</v>
      </c>
      <c r="O107" s="67">
        <f>Sheet1!F72</f>
        <v>24.958751418931758</v>
      </c>
    </row>
    <row r="108" spans="1:15" x14ac:dyDescent="0.25">
      <c r="A108">
        <v>10.4</v>
      </c>
      <c r="B108" s="67">
        <f t="shared" si="3"/>
        <v>3198.7385534716595</v>
      </c>
      <c r="C108" s="67">
        <f>A108*Sheet1!D36</f>
        <v>499.20000000000005</v>
      </c>
      <c r="E108" s="67">
        <f t="shared" si="4"/>
        <v>2699.5385534716593</v>
      </c>
      <c r="O108" s="67">
        <f>Sheet1!F72</f>
        <v>24.958751418931758</v>
      </c>
    </row>
    <row r="109" spans="1:15" x14ac:dyDescent="0.25">
      <c r="A109">
        <v>10.5</v>
      </c>
      <c r="B109" s="67">
        <f t="shared" si="3"/>
        <v>3255.7023439372265</v>
      </c>
      <c r="C109" s="67">
        <f>A109*Sheet1!D36</f>
        <v>504</v>
      </c>
      <c r="E109" s="67">
        <f t="shared" si="4"/>
        <v>2751.7023439372265</v>
      </c>
      <c r="O109" s="67">
        <f>Sheet1!F72</f>
        <v>24.958751418931758</v>
      </c>
    </row>
    <row r="110" spans="1:15" x14ac:dyDescent="0.25">
      <c r="A110">
        <v>10.6</v>
      </c>
      <c r="B110" s="67">
        <f t="shared" si="3"/>
        <v>3313.1653094311723</v>
      </c>
      <c r="C110" s="67">
        <f>A110*Sheet1!D36</f>
        <v>508.79999999999995</v>
      </c>
      <c r="E110" s="67">
        <f t="shared" si="4"/>
        <v>2804.3653094311721</v>
      </c>
      <c r="O110" s="67">
        <f>Sheet1!F72</f>
        <v>24.958751418931758</v>
      </c>
    </row>
    <row r="111" spans="1:15" x14ac:dyDescent="0.25">
      <c r="A111">
        <v>10.7</v>
      </c>
      <c r="B111" s="67">
        <f t="shared" si="3"/>
        <v>3371.1274499534966</v>
      </c>
      <c r="C111" s="67">
        <f>A111*Sheet1!D36</f>
        <v>513.59999999999991</v>
      </c>
      <c r="E111" s="67">
        <f t="shared" si="4"/>
        <v>2857.5274499534967</v>
      </c>
      <c r="O111" s="67">
        <f>Sheet1!F72</f>
        <v>24.958751418931758</v>
      </c>
    </row>
    <row r="112" spans="1:15" x14ac:dyDescent="0.25">
      <c r="A112">
        <v>10.8</v>
      </c>
      <c r="B112" s="67">
        <f t="shared" si="3"/>
        <v>3429.5887655042006</v>
      </c>
      <c r="C112" s="67">
        <f>A112*Sheet1!D36</f>
        <v>518.40000000000009</v>
      </c>
      <c r="E112" s="67">
        <f t="shared" si="4"/>
        <v>2911.1887655042005</v>
      </c>
      <c r="O112" s="67">
        <f>Sheet1!F72</f>
        <v>24.958751418931758</v>
      </c>
    </row>
    <row r="113" spans="1:15" x14ac:dyDescent="0.25">
      <c r="A113">
        <v>10.9</v>
      </c>
      <c r="B113" s="67">
        <f t="shared" si="3"/>
        <v>3488.5492560832827</v>
      </c>
      <c r="C113" s="67">
        <f>A113*Sheet1!D36</f>
        <v>523.20000000000005</v>
      </c>
      <c r="E113" s="67">
        <f t="shared" si="4"/>
        <v>2965.3492560832824</v>
      </c>
      <c r="O113" s="67">
        <f>Sheet1!F72</f>
        <v>24.958751418931758</v>
      </c>
    </row>
    <row r="114" spans="1:15" x14ac:dyDescent="0.25">
      <c r="A114">
        <v>11</v>
      </c>
      <c r="B114" s="67">
        <f t="shared" si="3"/>
        <v>3548.0089216907427</v>
      </c>
      <c r="C114" s="67">
        <f>A114*Sheet1!D36</f>
        <v>528</v>
      </c>
      <c r="E114" s="67">
        <f t="shared" si="4"/>
        <v>3020.0089216907427</v>
      </c>
      <c r="O114" s="67">
        <f>Sheet1!F72</f>
        <v>24.958751418931758</v>
      </c>
    </row>
    <row r="115" spans="1:15" x14ac:dyDescent="0.25">
      <c r="A115">
        <v>11.1</v>
      </c>
      <c r="B115" s="67">
        <f t="shared" si="3"/>
        <v>3607.9677623265816</v>
      </c>
      <c r="C115" s="67">
        <f>A115*Sheet1!D36</f>
        <v>532.79999999999995</v>
      </c>
      <c r="E115" s="67">
        <f t="shared" si="4"/>
        <v>3075.1677623265819</v>
      </c>
      <c r="O115" s="67">
        <f>Sheet1!F72</f>
        <v>24.958751418931758</v>
      </c>
    </row>
    <row r="116" spans="1:15" x14ac:dyDescent="0.25">
      <c r="A116">
        <v>11.2</v>
      </c>
      <c r="B116" s="67">
        <f t="shared" si="3"/>
        <v>3668.4257779907994</v>
      </c>
      <c r="C116" s="67">
        <f>A116*Sheet1!D36</f>
        <v>537.59999999999991</v>
      </c>
      <c r="E116" s="67">
        <f t="shared" si="4"/>
        <v>3130.8257779907995</v>
      </c>
      <c r="O116" s="67">
        <f>Sheet1!F72</f>
        <v>24.958751418931758</v>
      </c>
    </row>
    <row r="117" spans="1:15" x14ac:dyDescent="0.25">
      <c r="A117">
        <v>11.3</v>
      </c>
      <c r="B117" s="67">
        <f t="shared" si="3"/>
        <v>3729.3829686833965</v>
      </c>
      <c r="C117" s="67">
        <f>A117*Sheet1!D36</f>
        <v>542.40000000000009</v>
      </c>
      <c r="E117" s="67">
        <f t="shared" si="4"/>
        <v>3186.9829686833964</v>
      </c>
      <c r="O117" s="67">
        <f>Sheet1!F72</f>
        <v>24.958751418931758</v>
      </c>
    </row>
    <row r="118" spans="1:15" x14ac:dyDescent="0.25">
      <c r="A118">
        <v>11.4</v>
      </c>
      <c r="B118" s="67">
        <f t="shared" si="3"/>
        <v>3790.8393344043716</v>
      </c>
      <c r="C118" s="67">
        <f>A118*Sheet1!D36</f>
        <v>547.20000000000005</v>
      </c>
      <c r="E118" s="67">
        <f t="shared" si="4"/>
        <v>3243.6393344043713</v>
      </c>
      <c r="O118" s="67">
        <f>Sheet1!F72</f>
        <v>24.958751418931758</v>
      </c>
    </row>
    <row r="119" spans="1:15" x14ac:dyDescent="0.25">
      <c r="A119">
        <v>11.5</v>
      </c>
      <c r="B119" s="67">
        <f t="shared" si="3"/>
        <v>3852.7948751537251</v>
      </c>
      <c r="C119" s="67">
        <f>A119*Sheet1!D36</f>
        <v>552</v>
      </c>
      <c r="E119" s="67">
        <f t="shared" si="4"/>
        <v>3300.7948751537251</v>
      </c>
      <c r="O119" s="67">
        <f>Sheet1!F72</f>
        <v>24.958751418931758</v>
      </c>
    </row>
    <row r="120" spans="1:15" x14ac:dyDescent="0.25">
      <c r="A120">
        <v>11.6</v>
      </c>
      <c r="B120" s="67">
        <f t="shared" si="3"/>
        <v>3915.2495909314575</v>
      </c>
      <c r="C120" s="67">
        <f>A120*Sheet1!D36</f>
        <v>556.79999999999995</v>
      </c>
      <c r="E120" s="67">
        <f t="shared" si="4"/>
        <v>3358.4495909314574</v>
      </c>
      <c r="O120" s="67">
        <f>Sheet1!F72</f>
        <v>24.958751418931758</v>
      </c>
    </row>
    <row r="121" spans="1:15" x14ac:dyDescent="0.25">
      <c r="A121">
        <v>11.7</v>
      </c>
      <c r="B121" s="67">
        <f t="shared" si="3"/>
        <v>3978.2034817375679</v>
      </c>
      <c r="C121" s="67">
        <f>A121*Sheet1!D36</f>
        <v>561.59999999999991</v>
      </c>
      <c r="E121" s="67">
        <f t="shared" si="4"/>
        <v>3416.603481737568</v>
      </c>
      <c r="O121" s="67">
        <f>Sheet1!F72</f>
        <v>24.958751418931758</v>
      </c>
    </row>
    <row r="122" spans="1:15" x14ac:dyDescent="0.25">
      <c r="A122">
        <v>11.8</v>
      </c>
      <c r="B122" s="67">
        <f t="shared" si="3"/>
        <v>4041.6565475720581</v>
      </c>
      <c r="C122" s="67">
        <f>A122*Sheet1!D36</f>
        <v>566.40000000000009</v>
      </c>
      <c r="E122" s="67">
        <f t="shared" si="4"/>
        <v>3475.256547572058</v>
      </c>
      <c r="O122" s="67">
        <f>Sheet1!F72</f>
        <v>24.958751418931758</v>
      </c>
    </row>
    <row r="123" spans="1:15" x14ac:dyDescent="0.25">
      <c r="A123">
        <v>11.9</v>
      </c>
      <c r="B123" s="67">
        <f t="shared" si="3"/>
        <v>4105.6087884349263</v>
      </c>
      <c r="C123" s="67">
        <f>A123*Sheet1!D36</f>
        <v>571.20000000000005</v>
      </c>
      <c r="E123" s="67">
        <f t="shared" si="4"/>
        <v>3534.4087884349265</v>
      </c>
      <c r="O123" s="67">
        <f>Sheet1!F72</f>
        <v>24.958751418931758</v>
      </c>
    </row>
    <row r="124" spans="1:15" x14ac:dyDescent="0.25">
      <c r="A124">
        <v>12</v>
      </c>
      <c r="B124" s="67">
        <f t="shared" si="3"/>
        <v>4170.0602043261733</v>
      </c>
      <c r="C124" s="67">
        <f>A124*Sheet1!D36</f>
        <v>576</v>
      </c>
      <c r="E124" s="67">
        <f t="shared" si="4"/>
        <v>3594.0602043261733</v>
      </c>
      <c r="O124" s="67">
        <f>Sheet1!F72</f>
        <v>24.958751418931758</v>
      </c>
    </row>
    <row r="125" spans="1:15" x14ac:dyDescent="0.25">
      <c r="A125">
        <v>12.1</v>
      </c>
      <c r="B125" s="67">
        <f t="shared" si="3"/>
        <v>4235.0107952457984</v>
      </c>
      <c r="C125" s="67">
        <f>A125*Sheet1!D36</f>
        <v>580.79999999999995</v>
      </c>
      <c r="E125" s="67">
        <f t="shared" si="4"/>
        <v>3654.2107952457986</v>
      </c>
      <c r="O125" s="67">
        <f>Sheet1!F72</f>
        <v>24.958751418931758</v>
      </c>
    </row>
    <row r="126" spans="1:15" x14ac:dyDescent="0.25">
      <c r="A126">
        <v>12.2</v>
      </c>
      <c r="B126" s="67">
        <f t="shared" si="3"/>
        <v>4300.4605611938023</v>
      </c>
      <c r="C126" s="67">
        <f>A126*Sheet1!D36</f>
        <v>585.59999999999991</v>
      </c>
      <c r="E126" s="67">
        <f t="shared" si="4"/>
        <v>3714.8605611938024</v>
      </c>
      <c r="O126" s="67">
        <f>Sheet1!F72</f>
        <v>24.958751418931758</v>
      </c>
    </row>
    <row r="127" spans="1:15" x14ac:dyDescent="0.25">
      <c r="A127">
        <v>12.3</v>
      </c>
      <c r="B127" s="67">
        <f t="shared" si="3"/>
        <v>4366.4095021701869</v>
      </c>
      <c r="C127" s="67">
        <f>A127*Sheet1!D36</f>
        <v>590.40000000000009</v>
      </c>
      <c r="E127" s="67">
        <f t="shared" si="4"/>
        <v>3776.0095021701864</v>
      </c>
      <c r="O127" s="67">
        <f>Sheet1!F72</f>
        <v>24.958751418931758</v>
      </c>
    </row>
    <row r="128" spans="1:15" x14ac:dyDescent="0.25">
      <c r="A128">
        <v>12.4</v>
      </c>
      <c r="B128" s="67">
        <f t="shared" si="3"/>
        <v>4432.8576181749477</v>
      </c>
      <c r="C128" s="67">
        <f>A128*Sheet1!D36</f>
        <v>595.20000000000005</v>
      </c>
      <c r="E128" s="67">
        <f t="shared" si="4"/>
        <v>3837.6576181749474</v>
      </c>
      <c r="O128" s="67">
        <f>Sheet1!F72</f>
        <v>24.958751418931758</v>
      </c>
    </row>
    <row r="129" spans="1:15" x14ac:dyDescent="0.25">
      <c r="A129">
        <v>12.5</v>
      </c>
      <c r="B129" s="67">
        <f t="shared" si="3"/>
        <v>4499.8049092080873</v>
      </c>
      <c r="C129" s="67">
        <f>A129*Sheet1!D36</f>
        <v>600</v>
      </c>
      <c r="E129" s="67">
        <f t="shared" si="4"/>
        <v>3899.8049092080873</v>
      </c>
      <c r="O129" s="67">
        <f>Sheet1!F72</f>
        <v>24.958751418931758</v>
      </c>
    </row>
    <row r="130" spans="1:15" x14ac:dyDescent="0.25">
      <c r="A130">
        <v>12.6</v>
      </c>
      <c r="B130" s="67">
        <f t="shared" si="3"/>
        <v>4567.2513752696059</v>
      </c>
      <c r="C130" s="67">
        <f>A130*Sheet1!D36</f>
        <v>604.79999999999995</v>
      </c>
      <c r="E130" s="67">
        <f t="shared" si="4"/>
        <v>3962.4513752696057</v>
      </c>
      <c r="O130" s="67">
        <f>Sheet1!F72</f>
        <v>24.958751418931758</v>
      </c>
    </row>
    <row r="131" spans="1:15" x14ac:dyDescent="0.25">
      <c r="A131">
        <v>12.7</v>
      </c>
      <c r="B131" s="67">
        <f t="shared" si="3"/>
        <v>4635.1970163595033</v>
      </c>
      <c r="C131" s="67">
        <f>A131*Sheet1!D36</f>
        <v>609.59999999999991</v>
      </c>
      <c r="E131" s="67">
        <f t="shared" si="4"/>
        <v>4025.597016359503</v>
      </c>
      <c r="O131" s="67">
        <f>Sheet1!F72</f>
        <v>24.958751418931758</v>
      </c>
    </row>
    <row r="132" spans="1:15" x14ac:dyDescent="0.25">
      <c r="A132">
        <v>12.8</v>
      </c>
      <c r="B132" s="67">
        <f t="shared" si="3"/>
        <v>4703.6418324777806</v>
      </c>
      <c r="C132" s="67">
        <f>A132*Sheet1!D36</f>
        <v>614.40000000000009</v>
      </c>
      <c r="E132" s="67">
        <f t="shared" si="4"/>
        <v>4089.24183247778</v>
      </c>
      <c r="O132" s="67">
        <f>Sheet1!F72</f>
        <v>24.958751418931758</v>
      </c>
    </row>
    <row r="133" spans="1:15" x14ac:dyDescent="0.25">
      <c r="A133">
        <v>12.9</v>
      </c>
      <c r="B133" s="67">
        <f t="shared" ref="B133:B196" si="5">C133+E133</f>
        <v>4772.5858236244339</v>
      </c>
      <c r="C133" s="67">
        <f>A133*Sheet1!D36</f>
        <v>619.20000000000005</v>
      </c>
      <c r="E133" s="67">
        <f t="shared" ref="E133:E196" si="6">(A133*A133)*O133</f>
        <v>4153.3858236244341</v>
      </c>
      <c r="O133" s="67">
        <f>Sheet1!F72</f>
        <v>24.958751418931758</v>
      </c>
    </row>
    <row r="134" spans="1:15" x14ac:dyDescent="0.25">
      <c r="A134">
        <v>13</v>
      </c>
      <c r="B134" s="67">
        <f t="shared" si="5"/>
        <v>4842.0289897994671</v>
      </c>
      <c r="C134" s="67">
        <f>A134*Sheet1!D36</f>
        <v>624</v>
      </c>
      <c r="E134" s="67">
        <f t="shared" si="6"/>
        <v>4218.0289897994671</v>
      </c>
      <c r="O134" s="67">
        <f>Sheet1!F72</f>
        <v>24.958751418931758</v>
      </c>
    </row>
    <row r="135" spans="1:15" x14ac:dyDescent="0.25">
      <c r="A135">
        <v>13.1</v>
      </c>
      <c r="B135" s="67">
        <f t="shared" si="5"/>
        <v>4911.9713310028792</v>
      </c>
      <c r="C135" s="67">
        <f>A135*Sheet1!D36</f>
        <v>628.79999999999995</v>
      </c>
      <c r="E135" s="67">
        <f t="shared" si="6"/>
        <v>4283.171331002879</v>
      </c>
      <c r="O135" s="67">
        <f>Sheet1!F72</f>
        <v>24.958751418931758</v>
      </c>
    </row>
    <row r="136" spans="1:15" x14ac:dyDescent="0.25">
      <c r="A136">
        <v>13.2</v>
      </c>
      <c r="B136" s="67">
        <f t="shared" si="5"/>
        <v>4982.4128472346692</v>
      </c>
      <c r="C136" s="67">
        <f>A136*Sheet1!D36</f>
        <v>633.59999999999991</v>
      </c>
      <c r="E136" s="67">
        <f t="shared" si="6"/>
        <v>4348.8128472346689</v>
      </c>
      <c r="O136" s="67">
        <f>Sheet1!F72</f>
        <v>24.958751418931758</v>
      </c>
    </row>
    <row r="137" spans="1:15" x14ac:dyDescent="0.25">
      <c r="A137">
        <v>13.3</v>
      </c>
      <c r="B137" s="67">
        <f t="shared" si="5"/>
        <v>5053.3535384948391</v>
      </c>
      <c r="C137" s="67">
        <f>A137*Sheet1!D36</f>
        <v>638.40000000000009</v>
      </c>
      <c r="E137" s="67">
        <f t="shared" si="6"/>
        <v>4414.9535384948394</v>
      </c>
      <c r="O137" s="67">
        <f>Sheet1!F72</f>
        <v>24.958751418931758</v>
      </c>
    </row>
    <row r="138" spans="1:15" x14ac:dyDescent="0.25">
      <c r="A138">
        <v>13.4</v>
      </c>
      <c r="B138" s="67">
        <f t="shared" si="5"/>
        <v>5124.793404783386</v>
      </c>
      <c r="C138" s="67">
        <f>A138*Sheet1!D36</f>
        <v>643.20000000000005</v>
      </c>
      <c r="E138" s="67">
        <f t="shared" si="6"/>
        <v>4481.5934047833862</v>
      </c>
      <c r="O138" s="67">
        <f>Sheet1!F72</f>
        <v>24.958751418931758</v>
      </c>
    </row>
    <row r="139" spans="1:15" x14ac:dyDescent="0.25">
      <c r="A139">
        <v>13.5</v>
      </c>
      <c r="B139" s="67">
        <f t="shared" si="5"/>
        <v>5196.7324461003127</v>
      </c>
      <c r="C139" s="67">
        <f>A139*Sheet1!D36</f>
        <v>648</v>
      </c>
      <c r="E139" s="67">
        <f t="shared" si="6"/>
        <v>4548.7324461003127</v>
      </c>
      <c r="O139" s="67">
        <f>Sheet1!F72</f>
        <v>24.958751418931758</v>
      </c>
    </row>
    <row r="140" spans="1:15" x14ac:dyDescent="0.25">
      <c r="A140">
        <v>13.6</v>
      </c>
      <c r="B140" s="67">
        <f t="shared" si="5"/>
        <v>5269.1706624456174</v>
      </c>
      <c r="C140" s="67">
        <f>A140*Sheet1!D36</f>
        <v>652.79999999999995</v>
      </c>
      <c r="E140" s="67">
        <f t="shared" si="6"/>
        <v>4616.3706624456172</v>
      </c>
      <c r="O140" s="67">
        <f>Sheet1!F72</f>
        <v>24.958751418931758</v>
      </c>
    </row>
    <row r="141" spans="1:15" x14ac:dyDescent="0.25">
      <c r="A141">
        <v>13.7</v>
      </c>
      <c r="B141" s="67">
        <f t="shared" si="5"/>
        <v>5342.1080538193</v>
      </c>
      <c r="C141" s="67">
        <f>A141*Sheet1!D36</f>
        <v>657.59999999999991</v>
      </c>
      <c r="E141" s="67">
        <f t="shared" si="6"/>
        <v>4684.5080538193006</v>
      </c>
      <c r="O141" s="67">
        <f>Sheet1!F72</f>
        <v>24.958751418931758</v>
      </c>
    </row>
    <row r="142" spans="1:15" x14ac:dyDescent="0.25">
      <c r="A142">
        <v>13.8</v>
      </c>
      <c r="B142" s="67">
        <f t="shared" si="5"/>
        <v>5415.5446202213643</v>
      </c>
      <c r="C142" s="67">
        <f>A142*Sheet1!D36</f>
        <v>662.40000000000009</v>
      </c>
      <c r="E142" s="67">
        <f t="shared" si="6"/>
        <v>4753.1446202213647</v>
      </c>
      <c r="O142" s="67">
        <f>Sheet1!F72</f>
        <v>24.958751418931758</v>
      </c>
    </row>
    <row r="143" spans="1:15" x14ac:dyDescent="0.25">
      <c r="A143">
        <v>13.9</v>
      </c>
      <c r="B143" s="67">
        <f t="shared" si="5"/>
        <v>5489.4803616518047</v>
      </c>
      <c r="C143" s="67">
        <f>A143*Sheet1!D36</f>
        <v>667.2</v>
      </c>
      <c r="E143" s="67">
        <f t="shared" si="6"/>
        <v>4822.2803616518049</v>
      </c>
      <c r="O143" s="67">
        <f>Sheet1!F72</f>
        <v>24.958751418931758</v>
      </c>
    </row>
    <row r="144" spans="1:15" x14ac:dyDescent="0.25">
      <c r="A144">
        <v>14</v>
      </c>
      <c r="B144" s="67">
        <f t="shared" si="5"/>
        <v>5563.915278110625</v>
      </c>
      <c r="C144" s="67">
        <f>A144*Sheet1!D36</f>
        <v>672</v>
      </c>
      <c r="E144" s="67">
        <f t="shared" si="6"/>
        <v>4891.915278110625</v>
      </c>
      <c r="O144" s="67">
        <f>Sheet1!F72</f>
        <v>24.958751418931758</v>
      </c>
    </row>
    <row r="145" spans="1:15" x14ac:dyDescent="0.25">
      <c r="A145">
        <v>14.1</v>
      </c>
      <c r="B145" s="67">
        <f t="shared" si="5"/>
        <v>5638.8493695978232</v>
      </c>
      <c r="C145" s="67">
        <f>A145*Sheet1!D36</f>
        <v>676.8</v>
      </c>
      <c r="E145" s="67">
        <f t="shared" si="6"/>
        <v>4962.049369597823</v>
      </c>
      <c r="O145" s="67">
        <f>Sheet1!F72</f>
        <v>24.958751418931758</v>
      </c>
    </row>
    <row r="146" spans="1:15" x14ac:dyDescent="0.25">
      <c r="A146">
        <v>14.2</v>
      </c>
      <c r="B146" s="67">
        <f t="shared" si="5"/>
        <v>5714.2826361133993</v>
      </c>
      <c r="C146" s="67">
        <f>A146*Sheet1!D36</f>
        <v>681.59999999999991</v>
      </c>
      <c r="E146" s="67">
        <f t="shared" si="6"/>
        <v>5032.682636113399</v>
      </c>
      <c r="O146" s="67">
        <f>Sheet1!F72</f>
        <v>24.958751418931758</v>
      </c>
    </row>
    <row r="147" spans="1:15" x14ac:dyDescent="0.25">
      <c r="A147">
        <v>14.3</v>
      </c>
      <c r="B147" s="67">
        <f t="shared" si="5"/>
        <v>5790.2150776573562</v>
      </c>
      <c r="C147" s="67">
        <f>A147*Sheet1!D36</f>
        <v>686.40000000000009</v>
      </c>
      <c r="E147" s="67">
        <f t="shared" si="6"/>
        <v>5103.8150776573557</v>
      </c>
      <c r="O147" s="67">
        <f>Sheet1!F72</f>
        <v>24.958751418931758</v>
      </c>
    </row>
    <row r="148" spans="1:15" x14ac:dyDescent="0.25">
      <c r="A148">
        <v>14.4</v>
      </c>
      <c r="B148" s="67">
        <f t="shared" si="5"/>
        <v>5866.6466942296893</v>
      </c>
      <c r="C148" s="67">
        <f>A148*Sheet1!D36</f>
        <v>691.2</v>
      </c>
      <c r="E148" s="67">
        <f t="shared" si="6"/>
        <v>5175.4466942296895</v>
      </c>
      <c r="O148" s="67">
        <f>Sheet1!F72</f>
        <v>24.958751418931758</v>
      </c>
    </row>
    <row r="149" spans="1:15" x14ac:dyDescent="0.25">
      <c r="A149">
        <v>14.5</v>
      </c>
      <c r="B149" s="67">
        <f t="shared" si="5"/>
        <v>5943.5774858304021</v>
      </c>
      <c r="C149" s="67">
        <f>A149*Sheet1!D36</f>
        <v>696</v>
      </c>
      <c r="E149" s="67">
        <f t="shared" si="6"/>
        <v>5247.5774858304021</v>
      </c>
      <c r="O149" s="67">
        <f>Sheet1!F72</f>
        <v>24.958751418931758</v>
      </c>
    </row>
    <row r="150" spans="1:15" x14ac:dyDescent="0.25">
      <c r="A150">
        <v>14.6</v>
      </c>
      <c r="B150" s="67">
        <f t="shared" si="5"/>
        <v>6021.0074524594938</v>
      </c>
      <c r="C150" s="67">
        <f>A150*Sheet1!D36</f>
        <v>700.8</v>
      </c>
      <c r="E150" s="67">
        <f t="shared" si="6"/>
        <v>5320.2074524594937</v>
      </c>
      <c r="O150" s="67">
        <f>Sheet1!F72</f>
        <v>24.958751418931758</v>
      </c>
    </row>
    <row r="151" spans="1:15" x14ac:dyDescent="0.25">
      <c r="A151">
        <v>14.7</v>
      </c>
      <c r="B151" s="67">
        <f t="shared" si="5"/>
        <v>6098.9365941169635</v>
      </c>
      <c r="C151" s="67">
        <f>A151*Sheet1!D36</f>
        <v>705.59999999999991</v>
      </c>
      <c r="E151" s="67">
        <f t="shared" si="6"/>
        <v>5393.3365941169632</v>
      </c>
      <c r="O151" s="67">
        <f>Sheet1!F72</f>
        <v>24.958751418931758</v>
      </c>
    </row>
    <row r="152" spans="1:15" x14ac:dyDescent="0.25">
      <c r="A152">
        <v>14.8</v>
      </c>
      <c r="B152" s="67">
        <f t="shared" si="5"/>
        <v>6177.364910802813</v>
      </c>
      <c r="C152" s="67">
        <f>A152*Sheet1!D36</f>
        <v>710.40000000000009</v>
      </c>
      <c r="E152" s="67">
        <f t="shared" si="6"/>
        <v>5466.9649108028125</v>
      </c>
      <c r="O152" s="67">
        <f>Sheet1!F72</f>
        <v>24.958751418931758</v>
      </c>
    </row>
    <row r="153" spans="1:15" x14ac:dyDescent="0.25">
      <c r="A153">
        <v>14.9</v>
      </c>
      <c r="B153" s="67">
        <f t="shared" si="5"/>
        <v>6256.2924025170396</v>
      </c>
      <c r="C153" s="67">
        <f>A153*Sheet1!D36</f>
        <v>715.2</v>
      </c>
      <c r="E153" s="67">
        <f t="shared" si="6"/>
        <v>5541.0924025170398</v>
      </c>
      <c r="O153" s="67">
        <f>Sheet1!F72</f>
        <v>24.958751418931758</v>
      </c>
    </row>
    <row r="154" spans="1:15" x14ac:dyDescent="0.25">
      <c r="A154">
        <v>15</v>
      </c>
      <c r="B154" s="67">
        <f t="shared" si="5"/>
        <v>6335.7190692596459</v>
      </c>
      <c r="C154" s="67">
        <f>A154*Sheet1!D36</f>
        <v>720</v>
      </c>
      <c r="E154" s="67">
        <f t="shared" si="6"/>
        <v>5615.7190692596459</v>
      </c>
      <c r="O154" s="67">
        <f>Sheet1!F72</f>
        <v>24.958751418931758</v>
      </c>
    </row>
    <row r="155" spans="1:15" x14ac:dyDescent="0.25">
      <c r="A155">
        <v>15.1</v>
      </c>
      <c r="B155" s="67">
        <f t="shared" si="5"/>
        <v>6415.6449110306303</v>
      </c>
      <c r="C155" s="67">
        <f>A155*Sheet1!D36</f>
        <v>724.8</v>
      </c>
      <c r="E155" s="67">
        <f t="shared" si="6"/>
        <v>5690.8449110306301</v>
      </c>
      <c r="O155" s="67">
        <f>Sheet1!F72</f>
        <v>24.958751418931758</v>
      </c>
    </row>
    <row r="156" spans="1:15" x14ac:dyDescent="0.25">
      <c r="A156">
        <v>15.2</v>
      </c>
      <c r="B156" s="67">
        <f t="shared" si="5"/>
        <v>6496.0699278299926</v>
      </c>
      <c r="C156" s="67">
        <f>A156*Sheet1!D36</f>
        <v>729.59999999999991</v>
      </c>
      <c r="E156" s="67">
        <f t="shared" si="6"/>
        <v>5766.4699278299931</v>
      </c>
      <c r="O156" s="67">
        <f>Sheet1!F72</f>
        <v>24.958751418931758</v>
      </c>
    </row>
    <row r="157" spans="1:15" x14ac:dyDescent="0.25">
      <c r="A157">
        <v>15.3</v>
      </c>
      <c r="B157" s="67">
        <f t="shared" si="5"/>
        <v>6576.9941196577365</v>
      </c>
      <c r="C157" s="67">
        <f>A157*Sheet1!D36</f>
        <v>734.40000000000009</v>
      </c>
      <c r="E157" s="67">
        <f t="shared" si="6"/>
        <v>5842.594119657736</v>
      </c>
      <c r="O157" s="67">
        <f>Sheet1!F72</f>
        <v>24.958751418931758</v>
      </c>
    </row>
    <row r="158" spans="1:15" x14ac:dyDescent="0.25">
      <c r="A158">
        <v>15.4</v>
      </c>
      <c r="B158" s="67">
        <f t="shared" si="5"/>
        <v>6658.4174865138566</v>
      </c>
      <c r="C158" s="67">
        <f>A158*Sheet1!D36</f>
        <v>739.2</v>
      </c>
      <c r="E158" s="67">
        <f t="shared" si="6"/>
        <v>5919.2174865138568</v>
      </c>
      <c r="O158" s="67">
        <f>Sheet1!F72</f>
        <v>24.958751418931758</v>
      </c>
    </row>
    <row r="159" spans="1:15" x14ac:dyDescent="0.25">
      <c r="A159">
        <v>15.5</v>
      </c>
      <c r="B159" s="67">
        <f t="shared" si="5"/>
        <v>6740.3400283983547</v>
      </c>
      <c r="C159" s="67">
        <f>A159*Sheet1!D36</f>
        <v>744</v>
      </c>
      <c r="E159" s="67">
        <f t="shared" si="6"/>
        <v>5996.3400283983547</v>
      </c>
      <c r="O159" s="67">
        <f>Sheet1!F72</f>
        <v>24.958751418931758</v>
      </c>
    </row>
    <row r="160" spans="1:15" x14ac:dyDescent="0.25">
      <c r="A160">
        <v>15.6</v>
      </c>
      <c r="B160" s="67">
        <f t="shared" si="5"/>
        <v>6822.7617453112325</v>
      </c>
      <c r="C160" s="67">
        <f>A160*Sheet1!D36</f>
        <v>748.8</v>
      </c>
      <c r="E160" s="67">
        <f t="shared" si="6"/>
        <v>6073.9617453112323</v>
      </c>
      <c r="O160" s="67">
        <f>Sheet1!F72</f>
        <v>24.958751418931758</v>
      </c>
    </row>
    <row r="161" spans="1:15" x14ac:dyDescent="0.25">
      <c r="A161">
        <v>15.7</v>
      </c>
      <c r="B161" s="67">
        <f t="shared" si="5"/>
        <v>6905.6826372524883</v>
      </c>
      <c r="C161" s="67">
        <f>A161*Sheet1!D36</f>
        <v>753.59999999999991</v>
      </c>
      <c r="E161" s="67">
        <f t="shared" si="6"/>
        <v>6152.0826372524889</v>
      </c>
      <c r="O161" s="67">
        <f>Sheet1!F72</f>
        <v>24.958751418931758</v>
      </c>
    </row>
    <row r="162" spans="1:15" x14ac:dyDescent="0.25">
      <c r="A162">
        <v>15.8</v>
      </c>
      <c r="B162" s="67">
        <f t="shared" si="5"/>
        <v>6989.1027042221249</v>
      </c>
      <c r="C162" s="67">
        <f>A162*Sheet1!D36</f>
        <v>758.40000000000009</v>
      </c>
      <c r="E162" s="67">
        <f t="shared" si="6"/>
        <v>6230.7027042221243</v>
      </c>
      <c r="O162" s="67">
        <f>Sheet1!F72</f>
        <v>24.958751418931758</v>
      </c>
    </row>
    <row r="163" spans="1:15" x14ac:dyDescent="0.25">
      <c r="A163">
        <v>15.9</v>
      </c>
      <c r="B163" s="67">
        <f t="shared" si="5"/>
        <v>7073.0219462201376</v>
      </c>
      <c r="C163" s="67">
        <f>A163*Sheet1!D36</f>
        <v>763.2</v>
      </c>
      <c r="E163" s="67">
        <f t="shared" si="6"/>
        <v>6309.8219462201378</v>
      </c>
      <c r="O163" s="67">
        <f>Sheet1!F72</f>
        <v>24.958751418931758</v>
      </c>
    </row>
    <row r="164" spans="1:15" x14ac:dyDescent="0.25">
      <c r="A164">
        <v>16</v>
      </c>
      <c r="B164" s="67">
        <f t="shared" si="5"/>
        <v>7157.4403632465301</v>
      </c>
      <c r="C164" s="67">
        <f>A164*Sheet1!D36</f>
        <v>768</v>
      </c>
      <c r="E164" s="67">
        <f t="shared" si="6"/>
        <v>6389.4403632465301</v>
      </c>
      <c r="O164" s="67">
        <f>Sheet1!F72</f>
        <v>24.958751418931758</v>
      </c>
    </row>
    <row r="165" spans="1:15" x14ac:dyDescent="0.25">
      <c r="A165">
        <v>16.100000000000001</v>
      </c>
      <c r="B165" s="67">
        <f t="shared" si="5"/>
        <v>7242.3579553013024</v>
      </c>
      <c r="C165" s="67">
        <f>A165*Sheet1!D36</f>
        <v>772.80000000000007</v>
      </c>
      <c r="E165" s="67">
        <f t="shared" si="6"/>
        <v>6469.5579553013022</v>
      </c>
      <c r="O165" s="67">
        <f>Sheet1!F72</f>
        <v>24.958751418931758</v>
      </c>
    </row>
    <row r="166" spans="1:15" x14ac:dyDescent="0.25">
      <c r="A166">
        <v>16.2</v>
      </c>
      <c r="B166" s="67">
        <f t="shared" si="5"/>
        <v>7327.7747223844508</v>
      </c>
      <c r="C166" s="67">
        <f>A166*Sheet1!D36</f>
        <v>777.59999999999991</v>
      </c>
      <c r="E166" s="67">
        <f t="shared" si="6"/>
        <v>6550.1747223844504</v>
      </c>
      <c r="O166" s="67">
        <f>Sheet1!F72</f>
        <v>24.958751418931758</v>
      </c>
    </row>
    <row r="167" spans="1:15" x14ac:dyDescent="0.25">
      <c r="A167">
        <v>16.3</v>
      </c>
      <c r="B167" s="67">
        <f t="shared" si="5"/>
        <v>7413.6906644959781</v>
      </c>
      <c r="C167" s="67">
        <f>A167*Sheet1!D36</f>
        <v>782.40000000000009</v>
      </c>
      <c r="E167" s="67">
        <f t="shared" si="6"/>
        <v>6631.2906644959785</v>
      </c>
      <c r="O167" s="67">
        <f>Sheet1!F72</f>
        <v>24.958751418931758</v>
      </c>
    </row>
    <row r="168" spans="1:15" x14ac:dyDescent="0.25">
      <c r="A168">
        <v>16.399999999999999</v>
      </c>
      <c r="B168" s="67">
        <f t="shared" si="5"/>
        <v>7500.1057816358853</v>
      </c>
      <c r="C168" s="67">
        <f>A168*Sheet1!D36</f>
        <v>787.19999999999993</v>
      </c>
      <c r="E168" s="67">
        <f t="shared" si="6"/>
        <v>6712.9057816358854</v>
      </c>
      <c r="O168" s="67">
        <f>Sheet1!F72</f>
        <v>24.958751418931758</v>
      </c>
    </row>
    <row r="169" spans="1:15" x14ac:dyDescent="0.25">
      <c r="A169">
        <v>16.5</v>
      </c>
      <c r="B169" s="67">
        <f t="shared" si="5"/>
        <v>7587.0200738041713</v>
      </c>
      <c r="C169" s="67">
        <f>A169*Sheet1!D36</f>
        <v>792</v>
      </c>
      <c r="E169" s="67">
        <f t="shared" si="6"/>
        <v>6795.0200738041713</v>
      </c>
      <c r="O169" s="67">
        <f>Sheet1!F72</f>
        <v>24.958751418931758</v>
      </c>
    </row>
    <row r="170" spans="1:15" x14ac:dyDescent="0.25">
      <c r="A170">
        <v>16.600000000000001</v>
      </c>
      <c r="B170" s="67">
        <f t="shared" si="5"/>
        <v>7674.4335410008371</v>
      </c>
      <c r="C170" s="67">
        <f>A170*Sheet1!D36</f>
        <v>796.80000000000007</v>
      </c>
      <c r="E170" s="67">
        <f t="shared" si="6"/>
        <v>6877.6335410008369</v>
      </c>
      <c r="O170" s="67">
        <f>Sheet1!F72</f>
        <v>24.958751418931758</v>
      </c>
    </row>
    <row r="171" spans="1:15" x14ac:dyDescent="0.25">
      <c r="A171">
        <v>16.7</v>
      </c>
      <c r="B171" s="67">
        <f t="shared" si="5"/>
        <v>7762.3461832258781</v>
      </c>
      <c r="C171" s="67">
        <f>A171*Sheet1!D36</f>
        <v>801.59999999999991</v>
      </c>
      <c r="E171" s="67">
        <f t="shared" si="6"/>
        <v>6960.7461832258778</v>
      </c>
      <c r="O171" s="67">
        <f>Sheet1!F72</f>
        <v>24.958751418931758</v>
      </c>
    </row>
    <row r="172" spans="1:15" x14ac:dyDescent="0.25">
      <c r="A172">
        <v>16.8</v>
      </c>
      <c r="B172" s="67">
        <f t="shared" si="5"/>
        <v>7850.7580004792999</v>
      </c>
      <c r="C172" s="67">
        <f>A172*Sheet1!D36</f>
        <v>806.40000000000009</v>
      </c>
      <c r="E172" s="67">
        <f t="shared" si="6"/>
        <v>7044.3580004792993</v>
      </c>
      <c r="O172" s="67">
        <f>Sheet1!F72</f>
        <v>24.958751418931758</v>
      </c>
    </row>
    <row r="173" spans="1:15" x14ac:dyDescent="0.25">
      <c r="A173">
        <v>16.899999999999999</v>
      </c>
      <c r="B173" s="67">
        <f t="shared" si="5"/>
        <v>7939.6689927610978</v>
      </c>
      <c r="C173" s="67">
        <f>A173*Sheet1!D36</f>
        <v>811.19999999999993</v>
      </c>
      <c r="E173" s="67">
        <f t="shared" si="6"/>
        <v>7128.468992761098</v>
      </c>
      <c r="O173" s="67">
        <f>Sheet1!F72</f>
        <v>24.958751418931758</v>
      </c>
    </row>
    <row r="174" spans="1:15" x14ac:dyDescent="0.25">
      <c r="A174">
        <v>17</v>
      </c>
      <c r="B174" s="67">
        <f t="shared" si="5"/>
        <v>8029.0791600712782</v>
      </c>
      <c r="C174" s="67">
        <f>A174*Sheet1!D36</f>
        <v>816</v>
      </c>
      <c r="E174" s="67">
        <f t="shared" si="6"/>
        <v>7213.0791600712782</v>
      </c>
      <c r="O174" s="67">
        <f>Sheet1!F72</f>
        <v>24.958751418931758</v>
      </c>
    </row>
    <row r="175" spans="1:15" x14ac:dyDescent="0.25">
      <c r="A175">
        <v>17.100000000000001</v>
      </c>
      <c r="B175" s="67">
        <f t="shared" si="5"/>
        <v>8118.9885024098357</v>
      </c>
      <c r="C175" s="67">
        <f>A175*Sheet1!D36</f>
        <v>820.80000000000007</v>
      </c>
      <c r="E175" s="67">
        <f t="shared" si="6"/>
        <v>7298.1885024098356</v>
      </c>
      <c r="O175" s="67">
        <f>Sheet1!F72</f>
        <v>24.958751418931758</v>
      </c>
    </row>
    <row r="176" spans="1:15" x14ac:dyDescent="0.25">
      <c r="A176">
        <v>17.2</v>
      </c>
      <c r="B176" s="67">
        <f t="shared" si="5"/>
        <v>8209.3970197767703</v>
      </c>
      <c r="C176" s="67">
        <f>A176*Sheet1!D36</f>
        <v>825.59999999999991</v>
      </c>
      <c r="E176" s="67">
        <f t="shared" si="6"/>
        <v>7383.7970197767709</v>
      </c>
      <c r="O176" s="67">
        <f>Sheet1!F72</f>
        <v>24.958751418931758</v>
      </c>
    </row>
    <row r="177" spans="1:15" x14ac:dyDescent="0.25">
      <c r="A177">
        <v>17.3</v>
      </c>
      <c r="B177" s="67">
        <f t="shared" si="5"/>
        <v>8300.3047121720865</v>
      </c>
      <c r="C177" s="67">
        <f>A177*Sheet1!D36</f>
        <v>830.40000000000009</v>
      </c>
      <c r="E177" s="67">
        <f t="shared" si="6"/>
        <v>7469.904712172086</v>
      </c>
      <c r="O177" s="67">
        <f>Sheet1!F72</f>
        <v>24.958751418931758</v>
      </c>
    </row>
    <row r="178" spans="1:15" x14ac:dyDescent="0.25">
      <c r="A178">
        <v>17.399999999999999</v>
      </c>
      <c r="B178" s="67">
        <f t="shared" si="5"/>
        <v>8391.7115795957779</v>
      </c>
      <c r="C178" s="67">
        <f>A178*Sheet1!D36</f>
        <v>835.19999999999993</v>
      </c>
      <c r="E178" s="67">
        <f t="shared" si="6"/>
        <v>7556.5115795957772</v>
      </c>
      <c r="O178" s="67">
        <f>Sheet1!F72</f>
        <v>24.958751418931758</v>
      </c>
    </row>
    <row r="179" spans="1:15" x14ac:dyDescent="0.25">
      <c r="A179">
        <v>17.5</v>
      </c>
      <c r="B179" s="67">
        <f t="shared" si="5"/>
        <v>8483.6176220478519</v>
      </c>
      <c r="C179" s="67">
        <f>A179*Sheet1!D36</f>
        <v>840</v>
      </c>
      <c r="E179" s="67">
        <f t="shared" si="6"/>
        <v>7643.617622047851</v>
      </c>
      <c r="O179" s="67">
        <f>Sheet1!F72</f>
        <v>24.958751418931758</v>
      </c>
    </row>
    <row r="180" spans="1:15" x14ac:dyDescent="0.25">
      <c r="A180">
        <v>17.600000000000001</v>
      </c>
      <c r="B180" s="67">
        <f t="shared" si="5"/>
        <v>8576.0228395283029</v>
      </c>
      <c r="C180" s="67">
        <f>A180*Sheet1!D36</f>
        <v>844.80000000000007</v>
      </c>
      <c r="E180" s="67">
        <f t="shared" si="6"/>
        <v>7731.2228395283028</v>
      </c>
      <c r="O180" s="67">
        <f>Sheet1!F72</f>
        <v>24.958751418931758</v>
      </c>
    </row>
    <row r="181" spans="1:15" x14ac:dyDescent="0.25">
      <c r="A181">
        <v>17.7</v>
      </c>
      <c r="B181" s="67">
        <f t="shared" si="5"/>
        <v>8668.9272320371292</v>
      </c>
      <c r="C181" s="67">
        <f>A181*Sheet1!D36</f>
        <v>849.59999999999991</v>
      </c>
      <c r="E181" s="67">
        <f t="shared" si="6"/>
        <v>7819.3272320371298</v>
      </c>
      <c r="O181" s="67">
        <f>Sheet1!F72</f>
        <v>24.958751418931758</v>
      </c>
    </row>
    <row r="182" spans="1:15" x14ac:dyDescent="0.25">
      <c r="A182">
        <v>17.8</v>
      </c>
      <c r="B182" s="67">
        <f t="shared" si="5"/>
        <v>8762.3307995743398</v>
      </c>
      <c r="C182" s="67">
        <f>A182*Sheet1!D36</f>
        <v>854.40000000000009</v>
      </c>
      <c r="E182" s="67">
        <f t="shared" si="6"/>
        <v>7907.9307995743393</v>
      </c>
      <c r="O182" s="67">
        <f>Sheet1!F72</f>
        <v>24.958751418931758</v>
      </c>
    </row>
    <row r="183" spans="1:15" x14ac:dyDescent="0.25">
      <c r="A183">
        <v>17.899999999999999</v>
      </c>
      <c r="B183" s="67">
        <f t="shared" si="5"/>
        <v>8856.2335421399239</v>
      </c>
      <c r="C183" s="67">
        <f>A183*Sheet1!D36</f>
        <v>859.19999999999993</v>
      </c>
      <c r="E183" s="67">
        <f t="shared" si="6"/>
        <v>7997.0335421399241</v>
      </c>
      <c r="O183" s="67">
        <f>Sheet1!F72</f>
        <v>24.958751418931758</v>
      </c>
    </row>
    <row r="184" spans="1:15" x14ac:dyDescent="0.25">
      <c r="A184">
        <v>18</v>
      </c>
      <c r="B184" s="67">
        <f t="shared" si="5"/>
        <v>8950.6354597338905</v>
      </c>
      <c r="C184" s="67">
        <f>A184*Sheet1!D36</f>
        <v>864</v>
      </c>
      <c r="E184" s="67">
        <f t="shared" si="6"/>
        <v>8086.6354597338895</v>
      </c>
      <c r="O184" s="67">
        <f>Sheet1!F72</f>
        <v>24.958751418931758</v>
      </c>
    </row>
    <row r="185" spans="1:15" x14ac:dyDescent="0.25">
      <c r="A185">
        <v>18.100000000000001</v>
      </c>
      <c r="B185" s="67">
        <f t="shared" si="5"/>
        <v>9045.5365523562341</v>
      </c>
      <c r="C185" s="67">
        <f>A185*Sheet1!D36</f>
        <v>868.80000000000007</v>
      </c>
      <c r="E185" s="67">
        <f t="shared" si="6"/>
        <v>8176.7365523562348</v>
      </c>
      <c r="O185" s="67">
        <f>Sheet1!F72</f>
        <v>24.958751418931758</v>
      </c>
    </row>
    <row r="186" spans="1:15" x14ac:dyDescent="0.25">
      <c r="A186">
        <v>18.2</v>
      </c>
      <c r="B186" s="67">
        <f t="shared" si="5"/>
        <v>9140.9368200069548</v>
      </c>
      <c r="C186" s="67">
        <f>A186*Sheet1!D36</f>
        <v>873.59999999999991</v>
      </c>
      <c r="E186" s="67">
        <f t="shared" si="6"/>
        <v>8267.3368200069544</v>
      </c>
      <c r="O186" s="67">
        <f>Sheet1!F72</f>
        <v>24.958751418931758</v>
      </c>
    </row>
    <row r="187" spans="1:15" x14ac:dyDescent="0.25">
      <c r="A187">
        <v>18.3</v>
      </c>
      <c r="B187" s="67">
        <f t="shared" si="5"/>
        <v>9236.836262686058</v>
      </c>
      <c r="C187" s="67">
        <f>A187*Sheet1!D36</f>
        <v>878.40000000000009</v>
      </c>
      <c r="E187" s="67">
        <f t="shared" si="6"/>
        <v>8358.4362626860584</v>
      </c>
      <c r="O187" s="67">
        <f>Sheet1!F72</f>
        <v>24.958751418931758</v>
      </c>
    </row>
    <row r="188" spans="1:15" x14ac:dyDescent="0.25">
      <c r="A188">
        <v>18.399999999999999</v>
      </c>
      <c r="B188" s="67">
        <f t="shared" si="5"/>
        <v>9333.2348803935347</v>
      </c>
      <c r="C188" s="67">
        <f>A188*Sheet1!D36</f>
        <v>883.19999999999993</v>
      </c>
      <c r="E188" s="67">
        <f t="shared" si="6"/>
        <v>8450.034880393534</v>
      </c>
      <c r="O188" s="67">
        <f>Sheet1!F72</f>
        <v>24.958751418931758</v>
      </c>
    </row>
    <row r="189" spans="1:15" x14ac:dyDescent="0.25">
      <c r="A189">
        <v>18.5</v>
      </c>
      <c r="B189" s="67">
        <f t="shared" si="5"/>
        <v>9430.1326731293939</v>
      </c>
      <c r="C189" s="67">
        <f>A189*Sheet1!D36</f>
        <v>888</v>
      </c>
      <c r="E189" s="67">
        <f t="shared" si="6"/>
        <v>8542.1326731293939</v>
      </c>
      <c r="O189" s="67">
        <f>Sheet1!F72</f>
        <v>24.958751418931758</v>
      </c>
    </row>
    <row r="190" spans="1:15" x14ac:dyDescent="0.25">
      <c r="A190">
        <v>18.600000000000001</v>
      </c>
      <c r="B190" s="67">
        <f t="shared" si="5"/>
        <v>9527.5296408936319</v>
      </c>
      <c r="C190" s="67">
        <f>A190*Sheet1!D36</f>
        <v>892.80000000000007</v>
      </c>
      <c r="E190" s="67">
        <f t="shared" si="6"/>
        <v>8634.7296408936327</v>
      </c>
      <c r="O190" s="67">
        <f>Sheet1!F72</f>
        <v>24.958751418931758</v>
      </c>
    </row>
    <row r="191" spans="1:15" x14ac:dyDescent="0.25">
      <c r="A191">
        <v>18.7</v>
      </c>
      <c r="B191" s="67">
        <f t="shared" si="5"/>
        <v>9625.4257836862471</v>
      </c>
      <c r="C191" s="67">
        <f>A191*Sheet1!D36</f>
        <v>897.59999999999991</v>
      </c>
      <c r="E191" s="67">
        <f t="shared" si="6"/>
        <v>8727.8257836862467</v>
      </c>
      <c r="O191" s="67">
        <f>Sheet1!F72</f>
        <v>24.958751418931758</v>
      </c>
    </row>
    <row r="192" spans="1:15" x14ac:dyDescent="0.25">
      <c r="A192">
        <v>18.8</v>
      </c>
      <c r="B192" s="67">
        <f t="shared" si="5"/>
        <v>9723.8211015072411</v>
      </c>
      <c r="C192" s="67">
        <f>A192*Sheet1!D36</f>
        <v>902.40000000000009</v>
      </c>
      <c r="E192" s="67">
        <f t="shared" si="6"/>
        <v>8821.4211015072415</v>
      </c>
      <c r="O192" s="67">
        <f>Sheet1!F72</f>
        <v>24.958751418931758</v>
      </c>
    </row>
    <row r="193" spans="1:15" x14ac:dyDescent="0.25">
      <c r="A193">
        <v>18.899999999999999</v>
      </c>
      <c r="B193" s="67">
        <f t="shared" si="5"/>
        <v>9822.7155943566122</v>
      </c>
      <c r="C193" s="67">
        <f>A193*Sheet1!D36</f>
        <v>907.19999999999993</v>
      </c>
      <c r="E193" s="67">
        <f t="shared" si="6"/>
        <v>8915.5155943566115</v>
      </c>
      <c r="O193" s="67">
        <f>Sheet1!F72</f>
        <v>24.958751418931758</v>
      </c>
    </row>
    <row r="194" spans="1:15" x14ac:dyDescent="0.25">
      <c r="A194">
        <v>19</v>
      </c>
      <c r="B194" s="67">
        <f t="shared" si="5"/>
        <v>9922.109262234364</v>
      </c>
      <c r="C194" s="67">
        <f>A194*Sheet1!D36</f>
        <v>912</v>
      </c>
      <c r="E194" s="67">
        <f t="shared" si="6"/>
        <v>9010.109262234364</v>
      </c>
      <c r="O194" s="67">
        <f>Sheet1!F72</f>
        <v>24.958751418931758</v>
      </c>
    </row>
    <row r="195" spans="1:15" x14ac:dyDescent="0.25">
      <c r="A195">
        <v>19.100000000000001</v>
      </c>
      <c r="B195" s="67">
        <f t="shared" si="5"/>
        <v>10022.002105140495</v>
      </c>
      <c r="C195" s="67">
        <f>A195*Sheet1!D36</f>
        <v>916.80000000000007</v>
      </c>
      <c r="E195" s="67">
        <f t="shared" si="6"/>
        <v>9105.2021051404954</v>
      </c>
      <c r="O195" s="67">
        <f>Sheet1!F72</f>
        <v>24.958751418931758</v>
      </c>
    </row>
    <row r="196" spans="1:15" x14ac:dyDescent="0.25">
      <c r="A196">
        <v>19.2</v>
      </c>
      <c r="B196" s="67">
        <f t="shared" si="5"/>
        <v>10122.394123075002</v>
      </c>
      <c r="C196" s="67">
        <f>A196*Sheet1!D36</f>
        <v>921.59999999999991</v>
      </c>
      <c r="E196" s="67">
        <f t="shared" si="6"/>
        <v>9200.7941230750021</v>
      </c>
      <c r="O196" s="67">
        <f>Sheet1!F72</f>
        <v>24.958751418931758</v>
      </c>
    </row>
    <row r="197" spans="1:15" x14ac:dyDescent="0.25">
      <c r="A197">
        <v>19.3</v>
      </c>
      <c r="B197" s="67">
        <f t="shared" ref="B197:B260" si="7">C197+E197</f>
        <v>10223.285316037891</v>
      </c>
      <c r="C197" s="67">
        <f>A197*Sheet1!D36</f>
        <v>926.40000000000009</v>
      </c>
      <c r="E197" s="67">
        <f t="shared" ref="E197:E260" si="8">(A197*A197)*O197</f>
        <v>9296.8853160378912</v>
      </c>
      <c r="O197" s="67">
        <f>Sheet1!F72</f>
        <v>24.958751418931758</v>
      </c>
    </row>
    <row r="198" spans="1:15" x14ac:dyDescent="0.25">
      <c r="A198">
        <v>19.399999999999999</v>
      </c>
      <c r="B198" s="67">
        <f t="shared" si="7"/>
        <v>10324.675684029156</v>
      </c>
      <c r="C198" s="67">
        <f>A198*Sheet1!D36</f>
        <v>931.19999999999993</v>
      </c>
      <c r="E198" s="67">
        <f t="shared" si="8"/>
        <v>9393.4756840291557</v>
      </c>
      <c r="O198" s="67">
        <f>Sheet1!F72</f>
        <v>24.958751418931758</v>
      </c>
    </row>
    <row r="199" spans="1:15" x14ac:dyDescent="0.25">
      <c r="A199">
        <v>19.5</v>
      </c>
      <c r="B199" s="67">
        <f t="shared" si="7"/>
        <v>10426.565227048801</v>
      </c>
      <c r="C199" s="67">
        <f>A199*Sheet1!D36</f>
        <v>936</v>
      </c>
      <c r="E199" s="67">
        <f t="shared" si="8"/>
        <v>9490.5652270488008</v>
      </c>
      <c r="O199" s="67">
        <f>Sheet1!F72</f>
        <v>24.958751418931758</v>
      </c>
    </row>
    <row r="200" spans="1:15" x14ac:dyDescent="0.25">
      <c r="A200">
        <v>19.600000000000001</v>
      </c>
      <c r="B200" s="67">
        <f t="shared" si="7"/>
        <v>10528.953945096826</v>
      </c>
      <c r="C200" s="67">
        <f>A200*Sheet1!D36</f>
        <v>940.80000000000007</v>
      </c>
      <c r="E200" s="67">
        <f t="shared" si="8"/>
        <v>9588.1539450968266</v>
      </c>
      <c r="O200" s="67">
        <f>Sheet1!F72</f>
        <v>24.958751418931758</v>
      </c>
    </row>
    <row r="201" spans="1:15" x14ac:dyDescent="0.25">
      <c r="A201">
        <v>19.7</v>
      </c>
      <c r="B201" s="67">
        <f t="shared" si="7"/>
        <v>10631.841838173226</v>
      </c>
      <c r="C201" s="67">
        <f>A201*Sheet1!D36</f>
        <v>945.59999999999991</v>
      </c>
      <c r="E201" s="67">
        <f t="shared" si="8"/>
        <v>9686.2418381732259</v>
      </c>
      <c r="O201" s="67">
        <f>Sheet1!F72</f>
        <v>24.958751418931758</v>
      </c>
    </row>
    <row r="202" spans="1:15" x14ac:dyDescent="0.25">
      <c r="A202">
        <v>19.8</v>
      </c>
      <c r="B202" s="67">
        <f t="shared" si="7"/>
        <v>10735.228906278007</v>
      </c>
      <c r="C202" s="67">
        <f>A202*Sheet1!D36</f>
        <v>950.40000000000009</v>
      </c>
      <c r="E202" s="67">
        <f t="shared" si="8"/>
        <v>9784.8289062780077</v>
      </c>
      <c r="O202" s="67">
        <f>Sheet1!F72</f>
        <v>24.958751418931758</v>
      </c>
    </row>
    <row r="203" spans="1:15" x14ac:dyDescent="0.25">
      <c r="A203">
        <v>19.899999999999999</v>
      </c>
      <c r="B203" s="67">
        <f t="shared" si="7"/>
        <v>10839.115149411165</v>
      </c>
      <c r="C203" s="67">
        <f>A203*Sheet1!D36</f>
        <v>955.19999999999993</v>
      </c>
      <c r="E203" s="67">
        <f t="shared" si="8"/>
        <v>9883.9151494111647</v>
      </c>
      <c r="O203" s="67">
        <f>Sheet1!F72</f>
        <v>24.958751418931758</v>
      </c>
    </row>
    <row r="204" spans="1:15" x14ac:dyDescent="0.25">
      <c r="A204">
        <v>20</v>
      </c>
      <c r="B204" s="67">
        <f t="shared" si="7"/>
        <v>10943.500567572702</v>
      </c>
      <c r="C204" s="67">
        <f>A204*Sheet1!D36</f>
        <v>960</v>
      </c>
      <c r="E204" s="67">
        <f t="shared" si="8"/>
        <v>9983.5005675727025</v>
      </c>
      <c r="O204" s="67">
        <f>Sheet1!F72</f>
        <v>24.958751418931758</v>
      </c>
    </row>
    <row r="205" spans="1:15" x14ac:dyDescent="0.25">
      <c r="A205">
        <v>20.5</v>
      </c>
      <c r="B205" s="67">
        <f t="shared" si="7"/>
        <v>11472.915283806071</v>
      </c>
      <c r="C205" s="67">
        <f>A205*Sheet1!D36</f>
        <v>984</v>
      </c>
      <c r="E205" s="67">
        <f t="shared" si="8"/>
        <v>10488.915283806071</v>
      </c>
      <c r="O205" s="67">
        <f>Sheet1!F72</f>
        <v>24.958751418931758</v>
      </c>
    </row>
    <row r="206" spans="1:15" x14ac:dyDescent="0.25">
      <c r="A206">
        <v>21</v>
      </c>
      <c r="B206" s="67">
        <f t="shared" si="7"/>
        <v>12014.809375748906</v>
      </c>
      <c r="C206" s="67">
        <f>A206*Sheet1!D36</f>
        <v>1008</v>
      </c>
      <c r="E206" s="67">
        <f t="shared" si="8"/>
        <v>11006.809375748906</v>
      </c>
      <c r="O206" s="67">
        <f>Sheet1!F72</f>
        <v>24.958751418931758</v>
      </c>
    </row>
    <row r="207" spans="1:15" x14ac:dyDescent="0.25">
      <c r="A207">
        <v>21.5</v>
      </c>
      <c r="B207" s="67">
        <f t="shared" si="7"/>
        <v>12569.182843401206</v>
      </c>
      <c r="C207" s="67">
        <f>A207*Sheet1!D36</f>
        <v>1032</v>
      </c>
      <c r="E207" s="67">
        <f t="shared" si="8"/>
        <v>11537.182843401206</v>
      </c>
      <c r="O207" s="67">
        <f>Sheet1!F72</f>
        <v>24.958751418931758</v>
      </c>
    </row>
    <row r="208" spans="1:15" x14ac:dyDescent="0.25">
      <c r="A208">
        <v>22</v>
      </c>
      <c r="B208" s="67">
        <f t="shared" si="7"/>
        <v>13136.035686762971</v>
      </c>
      <c r="C208" s="67">
        <f>A208*Sheet1!D36</f>
        <v>1056</v>
      </c>
      <c r="E208" s="67">
        <f t="shared" si="8"/>
        <v>12080.035686762971</v>
      </c>
      <c r="O208" s="67">
        <f>Sheet1!F72</f>
        <v>24.958751418931758</v>
      </c>
    </row>
    <row r="209" spans="1:15" x14ac:dyDescent="0.25">
      <c r="A209">
        <v>22.5</v>
      </c>
      <c r="B209" s="67">
        <f t="shared" si="7"/>
        <v>13715.367905834202</v>
      </c>
      <c r="C209" s="67">
        <f>A209*Sheet1!D36</f>
        <v>1080</v>
      </c>
      <c r="E209" s="67">
        <f t="shared" si="8"/>
        <v>12635.367905834202</v>
      </c>
      <c r="O209" s="67">
        <f>Sheet1!F72</f>
        <v>24.958751418931758</v>
      </c>
    </row>
    <row r="210" spans="1:15" x14ac:dyDescent="0.25">
      <c r="A210">
        <v>23</v>
      </c>
      <c r="B210" s="67">
        <f t="shared" si="7"/>
        <v>14307.1795006149</v>
      </c>
      <c r="C210" s="67">
        <f>A210*Sheet1!D36</f>
        <v>1104</v>
      </c>
      <c r="E210" s="67">
        <f t="shared" si="8"/>
        <v>13203.1795006149</v>
      </c>
      <c r="O210" s="67">
        <f>Sheet1!F72</f>
        <v>24.958751418931758</v>
      </c>
    </row>
    <row r="211" spans="1:15" x14ac:dyDescent="0.25">
      <c r="A211">
        <v>23.5</v>
      </c>
      <c r="B211" s="67">
        <f t="shared" si="7"/>
        <v>14911.470471105064</v>
      </c>
      <c r="C211" s="67">
        <f>A211*Sheet1!D36</f>
        <v>1128</v>
      </c>
      <c r="E211" s="67">
        <f t="shared" si="8"/>
        <v>13783.470471105064</v>
      </c>
      <c r="O211" s="67">
        <f>Sheet1!F72</f>
        <v>24.958751418931758</v>
      </c>
    </row>
    <row r="212" spans="1:15" x14ac:dyDescent="0.25">
      <c r="A212">
        <v>24</v>
      </c>
      <c r="B212" s="67">
        <f t="shared" si="7"/>
        <v>15528.240817304693</v>
      </c>
      <c r="C212" s="67">
        <f>A212*Sheet1!D36</f>
        <v>1152</v>
      </c>
      <c r="E212" s="67">
        <f t="shared" si="8"/>
        <v>14376.240817304693</v>
      </c>
      <c r="O212" s="67">
        <f>Sheet1!F72</f>
        <v>24.958751418931758</v>
      </c>
    </row>
    <row r="213" spans="1:15" x14ac:dyDescent="0.25">
      <c r="A213">
        <v>24.5</v>
      </c>
      <c r="B213" s="67">
        <f t="shared" si="7"/>
        <v>16157.490539213788</v>
      </c>
      <c r="C213" s="67">
        <f>A213*Sheet1!D36</f>
        <v>1176</v>
      </c>
      <c r="E213" s="67">
        <f t="shared" si="8"/>
        <v>14981.490539213788</v>
      </c>
      <c r="O213" s="67">
        <f>Sheet1!F72</f>
        <v>24.958751418931758</v>
      </c>
    </row>
    <row r="214" spans="1:15" x14ac:dyDescent="0.25">
      <c r="A214">
        <v>25</v>
      </c>
      <c r="B214" s="67">
        <f t="shared" si="7"/>
        <v>16799.219636832349</v>
      </c>
      <c r="C214" s="67">
        <f>A214*Sheet1!D36</f>
        <v>1200</v>
      </c>
      <c r="E214" s="67">
        <f t="shared" si="8"/>
        <v>15599.219636832349</v>
      </c>
      <c r="O214" s="67">
        <f>Sheet1!F72</f>
        <v>24.958751418931758</v>
      </c>
    </row>
    <row r="215" spans="1:15" x14ac:dyDescent="0.25">
      <c r="A215">
        <v>25.5</v>
      </c>
      <c r="B215" s="67">
        <f t="shared" si="7"/>
        <v>17453.428110160377</v>
      </c>
      <c r="C215" s="67">
        <f>A215*Sheet1!D36</f>
        <v>1224</v>
      </c>
      <c r="E215" s="67">
        <f t="shared" si="8"/>
        <v>16229.428110160376</v>
      </c>
      <c r="O215" s="67">
        <f>Sheet1!F72</f>
        <v>24.958751418931758</v>
      </c>
    </row>
    <row r="216" spans="1:15" x14ac:dyDescent="0.25">
      <c r="A216">
        <v>26</v>
      </c>
      <c r="B216" s="67">
        <f t="shared" si="7"/>
        <v>18120.115959197869</v>
      </c>
      <c r="C216" s="67">
        <f>A216*Sheet1!D36</f>
        <v>1248</v>
      </c>
      <c r="E216" s="67">
        <f t="shared" si="8"/>
        <v>16872.115959197869</v>
      </c>
      <c r="O216" s="67">
        <f>Sheet1!F72</f>
        <v>24.958751418931758</v>
      </c>
    </row>
    <row r="217" spans="1:15" x14ac:dyDescent="0.25">
      <c r="A217">
        <v>26.5</v>
      </c>
      <c r="B217" s="67">
        <f t="shared" si="7"/>
        <v>18799.283183944826</v>
      </c>
      <c r="C217" s="67">
        <f>A217*Sheet1!D36</f>
        <v>1272</v>
      </c>
      <c r="E217" s="67">
        <f t="shared" si="8"/>
        <v>17527.283183944826</v>
      </c>
      <c r="O217" s="67">
        <f>Sheet1!F72</f>
        <v>24.958751418931758</v>
      </c>
    </row>
    <row r="218" spans="1:15" x14ac:dyDescent="0.25">
      <c r="A218">
        <v>27</v>
      </c>
      <c r="B218" s="67">
        <f t="shared" si="7"/>
        <v>19490.929784401251</v>
      </c>
      <c r="C218" s="67">
        <f>A218*Sheet1!D36</f>
        <v>1296</v>
      </c>
      <c r="E218" s="67">
        <f t="shared" si="8"/>
        <v>18194.929784401251</v>
      </c>
      <c r="O218" s="67">
        <f>Sheet1!F72</f>
        <v>24.958751418931758</v>
      </c>
    </row>
    <row r="219" spans="1:15" x14ac:dyDescent="0.25">
      <c r="A219">
        <v>27.5</v>
      </c>
      <c r="B219" s="67">
        <f t="shared" si="7"/>
        <v>20195.055760567142</v>
      </c>
      <c r="C219" s="67">
        <f>A219*Sheet1!D36</f>
        <v>1320</v>
      </c>
      <c r="E219" s="67">
        <f t="shared" si="8"/>
        <v>18875.055760567142</v>
      </c>
      <c r="O219" s="67">
        <f>Sheet1!F72</f>
        <v>24.958751418931758</v>
      </c>
    </row>
    <row r="220" spans="1:15" x14ac:dyDescent="0.25">
      <c r="A220">
        <v>28</v>
      </c>
      <c r="B220" s="67">
        <f t="shared" si="7"/>
        <v>20911.6611124425</v>
      </c>
      <c r="C220" s="67">
        <f>A220*Sheet1!D36</f>
        <v>1344</v>
      </c>
      <c r="E220" s="67">
        <f t="shared" si="8"/>
        <v>19567.6611124425</v>
      </c>
      <c r="O220" s="67">
        <f>Sheet1!F72</f>
        <v>24.958751418931758</v>
      </c>
    </row>
    <row r="221" spans="1:15" x14ac:dyDescent="0.25">
      <c r="A221">
        <v>28.5</v>
      </c>
      <c r="B221" s="67">
        <f t="shared" si="7"/>
        <v>21640.745840027321</v>
      </c>
      <c r="C221" s="67">
        <f>A221*Sheet1!D36</f>
        <v>1368</v>
      </c>
      <c r="E221" s="67">
        <f t="shared" si="8"/>
        <v>20272.745840027321</v>
      </c>
      <c r="O221" s="67">
        <f>Sheet1!F72</f>
        <v>24.958751418931758</v>
      </c>
    </row>
    <row r="222" spans="1:15" x14ac:dyDescent="0.25">
      <c r="A222">
        <v>29</v>
      </c>
      <c r="B222" s="67">
        <f t="shared" si="7"/>
        <v>22382.309943321608</v>
      </c>
      <c r="C222" s="67">
        <f>A222*Sheet1!D36</f>
        <v>1392</v>
      </c>
      <c r="E222" s="67">
        <f t="shared" si="8"/>
        <v>20990.309943321608</v>
      </c>
      <c r="O222" s="67">
        <f>Sheet1!F72</f>
        <v>24.958751418931758</v>
      </c>
    </row>
    <row r="223" spans="1:15" x14ac:dyDescent="0.25">
      <c r="A223">
        <v>29.5</v>
      </c>
      <c r="B223" s="67">
        <f t="shared" si="7"/>
        <v>23136.353422325363</v>
      </c>
      <c r="C223" s="67">
        <f>A223*Sheet1!D36</f>
        <v>1416</v>
      </c>
      <c r="E223" s="67">
        <f t="shared" si="8"/>
        <v>21720.353422325363</v>
      </c>
      <c r="O223" s="67">
        <f>Sheet1!F72</f>
        <v>24.958751418931758</v>
      </c>
    </row>
    <row r="224" spans="1:15" x14ac:dyDescent="0.25">
      <c r="A224">
        <v>30</v>
      </c>
      <c r="B224" s="67">
        <f t="shared" si="7"/>
        <v>23902.876277038584</v>
      </c>
      <c r="C224" s="67">
        <f>A224*Sheet1!D36</f>
        <v>1440</v>
      </c>
      <c r="E224" s="67">
        <f t="shared" si="8"/>
        <v>22462.876277038584</v>
      </c>
      <c r="O224" s="67">
        <f>Sheet1!F72</f>
        <v>24.958751418931758</v>
      </c>
    </row>
    <row r="225" spans="1:15" x14ac:dyDescent="0.25">
      <c r="A225">
        <v>30.5</v>
      </c>
      <c r="B225" s="67">
        <f t="shared" si="7"/>
        <v>24681.878507461268</v>
      </c>
      <c r="C225" s="67">
        <f>A225*Sheet1!D36</f>
        <v>1464</v>
      </c>
      <c r="E225" s="67">
        <f t="shared" si="8"/>
        <v>23217.878507461268</v>
      </c>
      <c r="O225" s="67">
        <f>Sheet1!F72</f>
        <v>24.958751418931758</v>
      </c>
    </row>
    <row r="226" spans="1:15" x14ac:dyDescent="0.25">
      <c r="A226">
        <v>31</v>
      </c>
      <c r="B226" s="67">
        <f t="shared" si="7"/>
        <v>25473.360113593419</v>
      </c>
      <c r="C226" s="67">
        <f>A226*Sheet1!D36</f>
        <v>1488</v>
      </c>
      <c r="E226" s="67">
        <f t="shared" si="8"/>
        <v>23985.360113593419</v>
      </c>
      <c r="O226" s="67">
        <f>Sheet1!F72</f>
        <v>24.958751418931758</v>
      </c>
    </row>
    <row r="227" spans="1:15" x14ac:dyDescent="0.25">
      <c r="A227">
        <v>31.5</v>
      </c>
      <c r="B227" s="67">
        <f t="shared" si="7"/>
        <v>26277.321095435036</v>
      </c>
      <c r="C227" s="67">
        <f>A227*Sheet1!D36</f>
        <v>1512</v>
      </c>
      <c r="E227" s="67">
        <f t="shared" si="8"/>
        <v>24765.321095435036</v>
      </c>
      <c r="O227" s="67">
        <f>Sheet1!F72</f>
        <v>24.958751418931758</v>
      </c>
    </row>
    <row r="228" spans="1:15" x14ac:dyDescent="0.25">
      <c r="A228">
        <v>32</v>
      </c>
      <c r="B228" s="67">
        <f t="shared" si="7"/>
        <v>27093.76145298612</v>
      </c>
      <c r="C228" s="67">
        <f>A228*Sheet1!D36</f>
        <v>1536</v>
      </c>
      <c r="E228" s="67">
        <f t="shared" si="8"/>
        <v>25557.76145298612</v>
      </c>
      <c r="O228" s="67">
        <f>Sheet1!F72</f>
        <v>24.958751418931758</v>
      </c>
    </row>
    <row r="229" spans="1:15" x14ac:dyDescent="0.25">
      <c r="A229">
        <v>32.5</v>
      </c>
      <c r="B229" s="67">
        <f t="shared" si="7"/>
        <v>27922.681186246671</v>
      </c>
      <c r="C229" s="67">
        <f>A229*Sheet1!D36</f>
        <v>1560</v>
      </c>
      <c r="E229" s="67">
        <f t="shared" si="8"/>
        <v>26362.681186246671</v>
      </c>
      <c r="O229" s="67">
        <f>Sheet1!F72</f>
        <v>24.958751418931758</v>
      </c>
    </row>
    <row r="230" spans="1:15" x14ac:dyDescent="0.25">
      <c r="A230">
        <v>33</v>
      </c>
      <c r="B230" s="67">
        <f t="shared" si="7"/>
        <v>28764.080295216685</v>
      </c>
      <c r="C230" s="67">
        <f>A230*Sheet1!D36</f>
        <v>1584</v>
      </c>
      <c r="E230" s="67">
        <f t="shared" si="8"/>
        <v>27180.080295216685</v>
      </c>
      <c r="O230" s="67">
        <f>Sheet1!F72</f>
        <v>24.958751418931758</v>
      </c>
    </row>
    <row r="231" spans="1:15" x14ac:dyDescent="0.25">
      <c r="A231">
        <v>33.5</v>
      </c>
      <c r="B231" s="67">
        <f t="shared" si="7"/>
        <v>29617.958779896166</v>
      </c>
      <c r="C231" s="67">
        <f>A231*Sheet1!D36</f>
        <v>1608</v>
      </c>
      <c r="E231" s="67">
        <f t="shared" si="8"/>
        <v>28009.958779896166</v>
      </c>
      <c r="O231" s="67">
        <f>Sheet1!F72</f>
        <v>24.958751418931758</v>
      </c>
    </row>
    <row r="232" spans="1:15" x14ac:dyDescent="0.25">
      <c r="A232">
        <v>34</v>
      </c>
      <c r="B232" s="67">
        <f t="shared" si="7"/>
        <v>30484.316640285113</v>
      </c>
      <c r="C232" s="67">
        <f>A232*Sheet1!D36</f>
        <v>1632</v>
      </c>
      <c r="E232" s="67">
        <f t="shared" si="8"/>
        <v>28852.316640285113</v>
      </c>
      <c r="O232" s="67">
        <f>Sheet1!F72</f>
        <v>24.958751418931758</v>
      </c>
    </row>
    <row r="233" spans="1:15" x14ac:dyDescent="0.25">
      <c r="A233">
        <v>34.5</v>
      </c>
      <c r="B233" s="67">
        <f t="shared" si="7"/>
        <v>31363.153876383523</v>
      </c>
      <c r="C233" s="67">
        <f>A233*Sheet1!D36</f>
        <v>1656</v>
      </c>
      <c r="E233" s="67">
        <f t="shared" si="8"/>
        <v>29707.153876383523</v>
      </c>
      <c r="O233" s="67">
        <f>Sheet1!F72</f>
        <v>24.958751418931758</v>
      </c>
    </row>
    <row r="234" spans="1:15" x14ac:dyDescent="0.25">
      <c r="A234">
        <v>35</v>
      </c>
      <c r="B234" s="67">
        <f t="shared" si="7"/>
        <v>32254.470488191404</v>
      </c>
      <c r="C234" s="67">
        <f>A234*Sheet1!D36</f>
        <v>1680</v>
      </c>
      <c r="E234" s="67">
        <f t="shared" si="8"/>
        <v>30574.470488191404</v>
      </c>
      <c r="O234" s="67">
        <f>Sheet1!F72</f>
        <v>24.958751418931758</v>
      </c>
    </row>
    <row r="235" spans="1:15" x14ac:dyDescent="0.25">
      <c r="A235">
        <v>35.5</v>
      </c>
      <c r="B235" s="67">
        <f t="shared" si="7"/>
        <v>33158.266475708748</v>
      </c>
      <c r="C235" s="67">
        <f>A235*Sheet1!D36</f>
        <v>1704</v>
      </c>
      <c r="E235" s="67">
        <f t="shared" si="8"/>
        <v>31454.266475708748</v>
      </c>
      <c r="O235" s="67">
        <f>Sheet1!F72</f>
        <v>24.958751418931758</v>
      </c>
    </row>
    <row r="236" spans="1:15" x14ac:dyDescent="0.25">
      <c r="A236">
        <v>36</v>
      </c>
      <c r="B236" s="67">
        <f t="shared" si="7"/>
        <v>34074.541838935562</v>
      </c>
      <c r="C236" s="67">
        <f>A236*Sheet1!D36</f>
        <v>1728</v>
      </c>
      <c r="E236" s="67">
        <f t="shared" si="8"/>
        <v>32346.541838935558</v>
      </c>
      <c r="O236" s="67">
        <f>Sheet1!F72</f>
        <v>24.958751418931758</v>
      </c>
    </row>
    <row r="237" spans="1:15" x14ac:dyDescent="0.25">
      <c r="A237">
        <v>36.5</v>
      </c>
      <c r="B237" s="67">
        <f t="shared" si="7"/>
        <v>35003.296577871835</v>
      </c>
      <c r="C237" s="67">
        <f>A237*Sheet1!D36</f>
        <v>1752</v>
      </c>
      <c r="E237" s="67">
        <f t="shared" si="8"/>
        <v>33251.296577871835</v>
      </c>
      <c r="O237" s="67">
        <f>Sheet1!F72</f>
        <v>24.958751418931758</v>
      </c>
    </row>
    <row r="238" spans="1:15" x14ac:dyDescent="0.25">
      <c r="A238">
        <v>37</v>
      </c>
      <c r="B238" s="67">
        <f t="shared" si="7"/>
        <v>35944.530692517576</v>
      </c>
      <c r="C238" s="67">
        <f>A238*Sheet1!D36</f>
        <v>1776</v>
      </c>
      <c r="E238" s="67">
        <f t="shared" si="8"/>
        <v>34168.530692517576</v>
      </c>
      <c r="O238" s="67">
        <f>Sheet1!F72</f>
        <v>24.958751418931758</v>
      </c>
    </row>
    <row r="239" spans="1:15" x14ac:dyDescent="0.25">
      <c r="A239">
        <v>37.5</v>
      </c>
      <c r="B239" s="67">
        <f t="shared" si="7"/>
        <v>36898.244182872782</v>
      </c>
      <c r="C239" s="67">
        <f>A239*Sheet1!D36</f>
        <v>1800</v>
      </c>
      <c r="E239" s="67">
        <f t="shared" si="8"/>
        <v>35098.244182872782</v>
      </c>
      <c r="O239" s="67">
        <f>Sheet1!F72</f>
        <v>24.958751418931758</v>
      </c>
    </row>
    <row r="240" spans="1:15" x14ac:dyDescent="0.25">
      <c r="A240">
        <v>38</v>
      </c>
      <c r="B240" s="67">
        <f t="shared" si="7"/>
        <v>37864.437048937456</v>
      </c>
      <c r="C240" s="67">
        <f>A240*Sheet1!D36</f>
        <v>1824</v>
      </c>
      <c r="E240" s="67">
        <f t="shared" si="8"/>
        <v>36040.437048937456</v>
      </c>
      <c r="O240" s="67">
        <f>Sheet1!F72</f>
        <v>24.958751418931758</v>
      </c>
    </row>
    <row r="241" spans="1:15" x14ac:dyDescent="0.25">
      <c r="A241">
        <v>38.5</v>
      </c>
      <c r="B241" s="67">
        <f t="shared" si="7"/>
        <v>38843.109290711596</v>
      </c>
      <c r="C241" s="67">
        <f>A241*Sheet1!D36</f>
        <v>1848</v>
      </c>
      <c r="E241" s="67">
        <f t="shared" si="8"/>
        <v>36995.109290711596</v>
      </c>
      <c r="O241" s="67">
        <f>Sheet1!F72</f>
        <v>24.958751418931758</v>
      </c>
    </row>
    <row r="242" spans="1:15" x14ac:dyDescent="0.25">
      <c r="A242">
        <v>39</v>
      </c>
      <c r="B242" s="67">
        <f t="shared" si="7"/>
        <v>39834.260908195203</v>
      </c>
      <c r="C242" s="67">
        <f>A242*Sheet1!D36</f>
        <v>1872</v>
      </c>
      <c r="E242" s="67">
        <f t="shared" si="8"/>
        <v>37962.260908195203</v>
      </c>
      <c r="O242" s="67">
        <f>Sheet1!F72</f>
        <v>24.958751418931758</v>
      </c>
    </row>
    <row r="243" spans="1:15" x14ac:dyDescent="0.25">
      <c r="A243">
        <v>39.5</v>
      </c>
      <c r="B243" s="67">
        <f t="shared" si="7"/>
        <v>40837.891901388277</v>
      </c>
      <c r="C243" s="67">
        <f>A243*Sheet1!D36</f>
        <v>1896</v>
      </c>
      <c r="E243" s="67">
        <f t="shared" si="8"/>
        <v>38941.891901388277</v>
      </c>
      <c r="O243" s="67">
        <f>Sheet1!F72</f>
        <v>24.958751418931758</v>
      </c>
    </row>
    <row r="244" spans="1:15" x14ac:dyDescent="0.25">
      <c r="A244">
        <v>40</v>
      </c>
      <c r="B244" s="67">
        <f t="shared" si="7"/>
        <v>41854.00227029081</v>
      </c>
      <c r="C244" s="67">
        <f>A244*Sheet1!D36</f>
        <v>1920</v>
      </c>
      <c r="E244" s="67">
        <f t="shared" si="8"/>
        <v>39934.00227029081</v>
      </c>
      <c r="O244" s="67">
        <f>Sheet1!F72</f>
        <v>24.958751418931758</v>
      </c>
    </row>
    <row r="245" spans="1:15" x14ac:dyDescent="0.25">
      <c r="A245">
        <v>40.5</v>
      </c>
      <c r="B245" s="67">
        <f t="shared" si="7"/>
        <v>42882.592014902817</v>
      </c>
      <c r="C245" s="67">
        <f>A245*Sheet1!D36</f>
        <v>1944</v>
      </c>
      <c r="E245" s="67">
        <f t="shared" si="8"/>
        <v>40938.592014902817</v>
      </c>
      <c r="O245" s="67">
        <f>Sheet1!F72</f>
        <v>24.958751418931758</v>
      </c>
    </row>
    <row r="246" spans="1:15" x14ac:dyDescent="0.25">
      <c r="A246">
        <v>41</v>
      </c>
      <c r="B246" s="67">
        <f t="shared" si="7"/>
        <v>43923.661135224283</v>
      </c>
      <c r="C246" s="67">
        <f>A246*Sheet1!D36</f>
        <v>1968</v>
      </c>
      <c r="E246" s="67">
        <f t="shared" si="8"/>
        <v>41955.661135224283</v>
      </c>
      <c r="O246" s="67">
        <f>Sheet1!F72</f>
        <v>24.958751418931758</v>
      </c>
    </row>
    <row r="247" spans="1:15" x14ac:dyDescent="0.25">
      <c r="A247">
        <v>41.5</v>
      </c>
      <c r="B247" s="67">
        <f t="shared" si="7"/>
        <v>44977.209631255224</v>
      </c>
      <c r="C247" s="67">
        <f>A247*Sheet1!D36</f>
        <v>1992</v>
      </c>
      <c r="E247" s="67">
        <f t="shared" si="8"/>
        <v>42985.209631255224</v>
      </c>
      <c r="O247" s="67">
        <f>Sheet1!F72</f>
        <v>24.958751418931758</v>
      </c>
    </row>
    <row r="248" spans="1:15" x14ac:dyDescent="0.25">
      <c r="A248">
        <v>42</v>
      </c>
      <c r="B248" s="67">
        <f t="shared" si="7"/>
        <v>46043.237502995624</v>
      </c>
      <c r="C248" s="67">
        <f>A248*Sheet1!D36</f>
        <v>2016</v>
      </c>
      <c r="E248" s="67">
        <f t="shared" si="8"/>
        <v>44027.237502995624</v>
      </c>
      <c r="O248" s="67">
        <f>Sheet1!F72</f>
        <v>24.958751418931758</v>
      </c>
    </row>
    <row r="249" spans="1:15" x14ac:dyDescent="0.25">
      <c r="A249">
        <v>42.5</v>
      </c>
      <c r="B249" s="67">
        <f t="shared" si="7"/>
        <v>47121.74475044549</v>
      </c>
      <c r="C249" s="67">
        <f>A249*Sheet1!D36</f>
        <v>2040</v>
      </c>
      <c r="E249" s="67">
        <f t="shared" si="8"/>
        <v>45081.74475044549</v>
      </c>
      <c r="O249" s="67">
        <f>Sheet1!F72</f>
        <v>24.958751418931758</v>
      </c>
    </row>
    <row r="250" spans="1:15" x14ac:dyDescent="0.25">
      <c r="A250">
        <v>43</v>
      </c>
      <c r="B250" s="67">
        <f t="shared" si="7"/>
        <v>48212.731373604824</v>
      </c>
      <c r="C250" s="67">
        <f>A250*Sheet1!D36</f>
        <v>2064</v>
      </c>
      <c r="E250" s="67">
        <f t="shared" si="8"/>
        <v>46148.731373604824</v>
      </c>
      <c r="O250" s="67">
        <f>Sheet1!F72</f>
        <v>24.958751418931758</v>
      </c>
    </row>
    <row r="251" spans="1:15" x14ac:dyDescent="0.25">
      <c r="A251">
        <v>43.5</v>
      </c>
      <c r="B251" s="67">
        <f t="shared" si="7"/>
        <v>49316.197372473616</v>
      </c>
      <c r="C251" s="67">
        <f>A251*Sheet1!D36</f>
        <v>2088</v>
      </c>
      <c r="E251" s="67">
        <f t="shared" si="8"/>
        <v>47228.197372473616</v>
      </c>
      <c r="O251" s="67">
        <f>Sheet1!F72</f>
        <v>24.958751418931758</v>
      </c>
    </row>
    <row r="252" spans="1:15" x14ac:dyDescent="0.25">
      <c r="A252">
        <v>44</v>
      </c>
      <c r="B252" s="67">
        <f t="shared" si="7"/>
        <v>50432.142747051883</v>
      </c>
      <c r="C252" s="67">
        <f>A252*Sheet1!D36</f>
        <v>2112</v>
      </c>
      <c r="E252" s="67">
        <f t="shared" si="8"/>
        <v>48320.142747051883</v>
      </c>
      <c r="O252" s="67">
        <f>Sheet1!F72</f>
        <v>24.958751418931758</v>
      </c>
    </row>
    <row r="253" spans="1:15" x14ac:dyDescent="0.25">
      <c r="A253">
        <v>44.5</v>
      </c>
      <c r="B253" s="67">
        <f t="shared" si="7"/>
        <v>51560.567497339616</v>
      </c>
      <c r="C253" s="67">
        <f>A253*Sheet1!D36</f>
        <v>2136</v>
      </c>
      <c r="E253" s="67">
        <f t="shared" si="8"/>
        <v>49424.567497339616</v>
      </c>
      <c r="O253" s="67">
        <f>Sheet1!F72</f>
        <v>24.958751418931758</v>
      </c>
    </row>
    <row r="254" spans="1:15" x14ac:dyDescent="0.25">
      <c r="A254">
        <v>45</v>
      </c>
      <c r="B254" s="67">
        <f t="shared" si="7"/>
        <v>52701.471623336809</v>
      </c>
      <c r="C254" s="67">
        <f>A254*Sheet1!D36</f>
        <v>2160</v>
      </c>
      <c r="E254" s="67">
        <f t="shared" si="8"/>
        <v>50541.471623336809</v>
      </c>
      <c r="O254" s="67">
        <f>Sheet1!F72</f>
        <v>24.958751418931758</v>
      </c>
    </row>
    <row r="255" spans="1:15" x14ac:dyDescent="0.25">
      <c r="A255">
        <v>45.5</v>
      </c>
      <c r="B255" s="67">
        <f t="shared" si="7"/>
        <v>53854.855125043476</v>
      </c>
      <c r="C255" s="67">
        <f>A255*Sheet1!D36</f>
        <v>2184</v>
      </c>
      <c r="E255" s="67">
        <f t="shared" si="8"/>
        <v>51670.855125043476</v>
      </c>
      <c r="O255" s="67">
        <f>Sheet1!F72</f>
        <v>24.958751418931758</v>
      </c>
    </row>
    <row r="256" spans="1:15" x14ac:dyDescent="0.25">
      <c r="A256">
        <v>46</v>
      </c>
      <c r="B256" s="67">
        <f t="shared" si="7"/>
        <v>55020.718002459602</v>
      </c>
      <c r="C256" s="67">
        <f>A256*Sheet1!D36</f>
        <v>2208</v>
      </c>
      <c r="E256" s="67">
        <f t="shared" si="8"/>
        <v>52812.718002459602</v>
      </c>
      <c r="O256" s="67">
        <f>Sheet1!F72</f>
        <v>24.958751418931758</v>
      </c>
    </row>
    <row r="257" spans="1:15" x14ac:dyDescent="0.25">
      <c r="A257">
        <v>46.5</v>
      </c>
      <c r="B257" s="67">
        <f t="shared" si="7"/>
        <v>56199.060255585195</v>
      </c>
      <c r="C257" s="67">
        <f>A257*Sheet1!D36</f>
        <v>2232</v>
      </c>
      <c r="E257" s="67">
        <f t="shared" si="8"/>
        <v>53967.060255585195</v>
      </c>
      <c r="O257" s="67">
        <f>Sheet1!F72</f>
        <v>24.958751418931758</v>
      </c>
    </row>
    <row r="258" spans="1:15" x14ac:dyDescent="0.25">
      <c r="A258">
        <v>47</v>
      </c>
      <c r="B258" s="67">
        <f t="shared" si="7"/>
        <v>57389.881884420254</v>
      </c>
      <c r="C258" s="67">
        <f>A258*Sheet1!D36</f>
        <v>2256</v>
      </c>
      <c r="E258" s="67">
        <f t="shared" si="8"/>
        <v>55133.881884420254</v>
      </c>
      <c r="O258" s="67">
        <f>Sheet1!F72</f>
        <v>24.958751418931758</v>
      </c>
    </row>
    <row r="259" spans="1:15" x14ac:dyDescent="0.25">
      <c r="A259">
        <v>47.5</v>
      </c>
      <c r="B259" s="67">
        <f t="shared" si="7"/>
        <v>58593.18288896478</v>
      </c>
      <c r="C259" s="67">
        <f>A259*Sheet1!D36</f>
        <v>2280</v>
      </c>
      <c r="E259" s="67">
        <f t="shared" si="8"/>
        <v>56313.18288896478</v>
      </c>
      <c r="O259" s="67">
        <f>Sheet1!F72</f>
        <v>24.958751418931758</v>
      </c>
    </row>
    <row r="260" spans="1:15" x14ac:dyDescent="0.25">
      <c r="A260">
        <v>48</v>
      </c>
      <c r="B260" s="67">
        <f t="shared" si="7"/>
        <v>59808.963269218773</v>
      </c>
      <c r="C260" s="67">
        <f>A260*Sheet1!D36</f>
        <v>2304</v>
      </c>
      <c r="E260" s="67">
        <f t="shared" si="8"/>
        <v>57504.963269218773</v>
      </c>
      <c r="O260" s="67">
        <f>Sheet1!F72</f>
        <v>24.958751418931758</v>
      </c>
    </row>
    <row r="261" spans="1:15" x14ac:dyDescent="0.25">
      <c r="A261">
        <v>48.5</v>
      </c>
      <c r="B261" s="67">
        <f t="shared" ref="B261:B324" si="9">C261+E261</f>
        <v>61037.223025182226</v>
      </c>
      <c r="C261" s="67">
        <f>A261*Sheet1!D36</f>
        <v>2328</v>
      </c>
      <c r="E261" s="67">
        <f t="shared" ref="E261:E324" si="10">(A261*A261)*O261</f>
        <v>58709.223025182226</v>
      </c>
      <c r="O261" s="67">
        <f>Sheet1!F72</f>
        <v>24.958751418931758</v>
      </c>
    </row>
    <row r="262" spans="1:15" x14ac:dyDescent="0.25">
      <c r="A262">
        <v>49</v>
      </c>
      <c r="B262" s="67">
        <f t="shared" si="9"/>
        <v>62277.962156855152</v>
      </c>
      <c r="C262" s="67">
        <f>A262*Sheet1!D36</f>
        <v>2352</v>
      </c>
      <c r="E262" s="67">
        <f t="shared" si="10"/>
        <v>59925.962156855152</v>
      </c>
      <c r="O262" s="67">
        <f>Sheet1!F72</f>
        <v>24.958751418931758</v>
      </c>
    </row>
    <row r="263" spans="1:15" x14ac:dyDescent="0.25">
      <c r="A263">
        <v>49.5</v>
      </c>
      <c r="B263" s="67">
        <f t="shared" si="9"/>
        <v>63531.180664237538</v>
      </c>
      <c r="C263" s="67">
        <f>A263*Sheet1!D36</f>
        <v>2376</v>
      </c>
      <c r="E263" s="67">
        <f t="shared" si="10"/>
        <v>61155.180664237538</v>
      </c>
      <c r="O263" s="67">
        <f>Sheet1!F72</f>
        <v>24.958751418931758</v>
      </c>
    </row>
    <row r="264" spans="1:15" x14ac:dyDescent="0.25">
      <c r="A264">
        <v>50</v>
      </c>
      <c r="B264" s="67">
        <f t="shared" si="9"/>
        <v>64796.878547329397</v>
      </c>
      <c r="C264" s="67">
        <f>A264*Sheet1!D36</f>
        <v>2400</v>
      </c>
      <c r="E264" s="67">
        <f t="shared" si="10"/>
        <v>62396.878547329397</v>
      </c>
      <c r="O264" s="67">
        <f>Sheet1!F72</f>
        <v>24.958751418931758</v>
      </c>
    </row>
    <row r="265" spans="1:15" x14ac:dyDescent="0.25">
      <c r="A265">
        <v>51</v>
      </c>
      <c r="B265" s="67">
        <f t="shared" si="9"/>
        <v>67365.71244064151</v>
      </c>
      <c r="C265" s="67">
        <f>A265*Sheet1!D36</f>
        <v>2448</v>
      </c>
      <c r="E265" s="67">
        <f t="shared" si="10"/>
        <v>64917.712440641502</v>
      </c>
      <c r="O265" s="67">
        <f>Sheet1!F72</f>
        <v>24.958751418931758</v>
      </c>
    </row>
    <row r="266" spans="1:15" x14ac:dyDescent="0.25">
      <c r="A266">
        <v>52</v>
      </c>
      <c r="B266" s="67">
        <f t="shared" si="9"/>
        <v>69984.463836791474</v>
      </c>
      <c r="C266" s="67">
        <f>A266*Sheet1!D36</f>
        <v>2496</v>
      </c>
      <c r="E266" s="67">
        <f t="shared" si="10"/>
        <v>67488.463836791474</v>
      </c>
      <c r="O266" s="67">
        <f>Sheet1!F72</f>
        <v>24.958751418931758</v>
      </c>
    </row>
    <row r="267" spans="1:15" x14ac:dyDescent="0.25">
      <c r="A267">
        <v>53</v>
      </c>
      <c r="B267" s="67">
        <f t="shared" si="9"/>
        <v>72653.132735779305</v>
      </c>
      <c r="C267" s="67">
        <f>A267*Sheet1!D36</f>
        <v>2544</v>
      </c>
      <c r="E267" s="67">
        <f t="shared" si="10"/>
        <v>70109.132735779305</v>
      </c>
      <c r="O267" s="67">
        <f>Sheet1!F72</f>
        <v>24.958751418931758</v>
      </c>
    </row>
    <row r="268" spans="1:15" x14ac:dyDescent="0.25">
      <c r="A268">
        <v>54</v>
      </c>
      <c r="B268" s="67">
        <f t="shared" si="9"/>
        <v>75371.719137605003</v>
      </c>
      <c r="C268" s="67">
        <f>A268*Sheet1!D36</f>
        <v>2592</v>
      </c>
      <c r="E268" s="67">
        <f t="shared" si="10"/>
        <v>72779.719137605003</v>
      </c>
      <c r="O268" s="67">
        <f>Sheet1!F72</f>
        <v>24.958751418931758</v>
      </c>
    </row>
    <row r="269" spans="1:15" x14ac:dyDescent="0.25">
      <c r="A269">
        <v>55</v>
      </c>
      <c r="B269" s="67">
        <f t="shared" si="9"/>
        <v>78140.223042268568</v>
      </c>
      <c r="C269" s="67">
        <f>A269*Sheet1!D36</f>
        <v>2640</v>
      </c>
      <c r="E269" s="67">
        <f t="shared" si="10"/>
        <v>75500.223042268568</v>
      </c>
      <c r="O269" s="67">
        <f>Sheet1!F72</f>
        <v>24.958751418931758</v>
      </c>
    </row>
    <row r="270" spans="1:15" x14ac:dyDescent="0.25">
      <c r="A270">
        <v>56</v>
      </c>
      <c r="B270" s="67">
        <f t="shared" si="9"/>
        <v>80958.644449769999</v>
      </c>
      <c r="C270" s="67">
        <f>A270*Sheet1!D36</f>
        <v>2688</v>
      </c>
      <c r="E270" s="67">
        <f t="shared" si="10"/>
        <v>78270.644449769999</v>
      </c>
      <c r="O270" s="67">
        <f>Sheet1!F72</f>
        <v>24.958751418931758</v>
      </c>
    </row>
    <row r="271" spans="1:15" x14ac:dyDescent="0.25">
      <c r="A271">
        <v>57</v>
      </c>
      <c r="B271" s="67">
        <f t="shared" si="9"/>
        <v>83826.983360109283</v>
      </c>
      <c r="C271" s="67">
        <f>A271*Sheet1!D36</f>
        <v>2736</v>
      </c>
      <c r="E271" s="67">
        <f t="shared" si="10"/>
        <v>81090.983360109283</v>
      </c>
      <c r="O271" s="67">
        <f>Sheet1!F72</f>
        <v>24.958751418931758</v>
      </c>
    </row>
    <row r="272" spans="1:15" x14ac:dyDescent="0.25">
      <c r="A272">
        <v>58</v>
      </c>
      <c r="B272" s="67">
        <f t="shared" si="9"/>
        <v>86745.239773286434</v>
      </c>
      <c r="C272" s="67">
        <f>A272*Sheet1!D36</f>
        <v>2784</v>
      </c>
      <c r="E272" s="67">
        <f t="shared" si="10"/>
        <v>83961.239773286434</v>
      </c>
      <c r="O272" s="67">
        <f>Sheet1!F72</f>
        <v>24.958751418931758</v>
      </c>
    </row>
    <row r="273" spans="1:15" x14ac:dyDescent="0.25">
      <c r="A273">
        <v>59</v>
      </c>
      <c r="B273" s="67">
        <f t="shared" si="9"/>
        <v>89713.413689301451</v>
      </c>
      <c r="C273" s="67">
        <f>A273*Sheet1!D36</f>
        <v>2832</v>
      </c>
      <c r="E273" s="67">
        <f t="shared" si="10"/>
        <v>86881.413689301451</v>
      </c>
      <c r="O273" s="67">
        <f>Sheet1!F72</f>
        <v>24.958751418931758</v>
      </c>
    </row>
    <row r="274" spans="1:15" x14ac:dyDescent="0.25">
      <c r="A274">
        <v>60</v>
      </c>
      <c r="B274" s="67">
        <f t="shared" si="9"/>
        <v>92731.505108154335</v>
      </c>
      <c r="C274" s="67">
        <f>A274*Sheet1!D36</f>
        <v>2880</v>
      </c>
      <c r="E274" s="67">
        <f t="shared" si="10"/>
        <v>89851.505108154335</v>
      </c>
      <c r="O274" s="67">
        <f>Sheet1!F72</f>
        <v>24.958751418931758</v>
      </c>
    </row>
    <row r="275" spans="1:15" x14ac:dyDescent="0.25">
      <c r="A275">
        <v>61</v>
      </c>
      <c r="B275" s="67">
        <f t="shared" si="9"/>
        <v>95799.514029845071</v>
      </c>
      <c r="C275" s="67">
        <f>A275*Sheet1!D36</f>
        <v>2928</v>
      </c>
      <c r="E275" s="67">
        <f t="shared" si="10"/>
        <v>92871.514029845071</v>
      </c>
      <c r="O275" s="67">
        <f>Sheet1!F72</f>
        <v>24.958751418931758</v>
      </c>
    </row>
    <row r="276" spans="1:15" x14ac:dyDescent="0.25">
      <c r="A276">
        <v>62</v>
      </c>
      <c r="B276" s="67">
        <f t="shared" si="9"/>
        <v>98917.440454373675</v>
      </c>
      <c r="C276" s="67">
        <f>A276*Sheet1!D36</f>
        <v>2976</v>
      </c>
      <c r="E276" s="67">
        <f t="shared" si="10"/>
        <v>95941.440454373675</v>
      </c>
      <c r="O276" s="67">
        <f>Sheet1!F72</f>
        <v>24.958751418931758</v>
      </c>
    </row>
    <row r="277" spans="1:15" x14ac:dyDescent="0.25">
      <c r="A277">
        <v>63</v>
      </c>
      <c r="B277" s="67">
        <f t="shared" si="9"/>
        <v>102085.28438174014</v>
      </c>
      <c r="C277" s="67">
        <f>A277*Sheet1!D36</f>
        <v>3024</v>
      </c>
      <c r="E277" s="67">
        <f t="shared" si="10"/>
        <v>99061.284381740144</v>
      </c>
      <c r="O277" s="67">
        <f>Sheet1!F72</f>
        <v>24.958751418931758</v>
      </c>
    </row>
    <row r="278" spans="1:15" x14ac:dyDescent="0.25">
      <c r="A278">
        <v>64</v>
      </c>
      <c r="B278" s="67">
        <f t="shared" si="9"/>
        <v>105303.04581194448</v>
      </c>
      <c r="C278" s="67">
        <f>A278*Sheet1!D36</f>
        <v>3072</v>
      </c>
      <c r="E278" s="67">
        <f t="shared" si="10"/>
        <v>102231.04581194448</v>
      </c>
      <c r="O278" s="67">
        <f>Sheet1!F72</f>
        <v>24.958751418931758</v>
      </c>
    </row>
    <row r="279" spans="1:15" x14ac:dyDescent="0.25">
      <c r="A279">
        <v>65</v>
      </c>
      <c r="B279" s="67">
        <f t="shared" si="9"/>
        <v>108570.72474498668</v>
      </c>
      <c r="C279" s="67">
        <f>A279*Sheet1!D36</f>
        <v>3120</v>
      </c>
      <c r="E279" s="67">
        <f t="shared" si="10"/>
        <v>105450.72474498668</v>
      </c>
      <c r="O279" s="67">
        <f>Sheet1!F72</f>
        <v>24.958751418931758</v>
      </c>
    </row>
    <row r="280" spans="1:15" x14ac:dyDescent="0.25">
      <c r="A280">
        <v>66</v>
      </c>
      <c r="B280" s="67">
        <f t="shared" si="9"/>
        <v>111888.32118086674</v>
      </c>
      <c r="C280" s="67">
        <f>A280*Sheet1!D36</f>
        <v>3168</v>
      </c>
      <c r="E280" s="67">
        <f t="shared" si="10"/>
        <v>108720.32118086674</v>
      </c>
      <c r="O280" s="67">
        <f>Sheet1!F72</f>
        <v>24.958751418931758</v>
      </c>
    </row>
    <row r="281" spans="1:15" x14ac:dyDescent="0.25">
      <c r="A281">
        <v>67</v>
      </c>
      <c r="B281" s="67">
        <f t="shared" si="9"/>
        <v>115255.83511958466</v>
      </c>
      <c r="C281" s="67">
        <f>A281*Sheet1!D36</f>
        <v>3216</v>
      </c>
      <c r="E281" s="67">
        <f t="shared" si="10"/>
        <v>112039.83511958466</v>
      </c>
      <c r="O281" s="67">
        <f>Sheet1!F72</f>
        <v>24.958751418931758</v>
      </c>
    </row>
    <row r="282" spans="1:15" x14ac:dyDescent="0.25">
      <c r="A282">
        <v>68</v>
      </c>
      <c r="B282" s="67">
        <f t="shared" si="9"/>
        <v>118673.26656114045</v>
      </c>
      <c r="C282" s="67">
        <f>A282*Sheet1!D36</f>
        <v>3264</v>
      </c>
      <c r="E282" s="67">
        <f t="shared" si="10"/>
        <v>115409.26656114045</v>
      </c>
      <c r="O282" s="67">
        <f>Sheet1!F72</f>
        <v>24.958751418931758</v>
      </c>
    </row>
    <row r="283" spans="1:15" x14ac:dyDescent="0.25">
      <c r="A283">
        <v>69</v>
      </c>
      <c r="B283" s="67">
        <f t="shared" si="9"/>
        <v>122140.61550553409</v>
      </c>
      <c r="C283" s="67">
        <f>A283*Sheet1!D36</f>
        <v>3312</v>
      </c>
      <c r="E283" s="67">
        <f t="shared" si="10"/>
        <v>118828.61550553409</v>
      </c>
      <c r="O283" s="67">
        <f>Sheet1!F72</f>
        <v>24.958751418931758</v>
      </c>
    </row>
    <row r="284" spans="1:15" x14ac:dyDescent="0.25">
      <c r="A284">
        <v>70</v>
      </c>
      <c r="B284" s="67">
        <f t="shared" si="9"/>
        <v>125657.88195276562</v>
      </c>
      <c r="C284" s="67">
        <f>A284*Sheet1!D36</f>
        <v>3360</v>
      </c>
      <c r="E284" s="67">
        <f t="shared" si="10"/>
        <v>122297.88195276562</v>
      </c>
      <c r="O284" s="67">
        <f>Sheet1!F72</f>
        <v>24.958751418931758</v>
      </c>
    </row>
    <row r="285" spans="1:15" x14ac:dyDescent="0.25">
      <c r="A285">
        <v>71</v>
      </c>
      <c r="B285" s="67">
        <f t="shared" si="9"/>
        <v>129225.06590283499</v>
      </c>
      <c r="C285" s="67">
        <f>A285*Sheet1!D36</f>
        <v>3408</v>
      </c>
      <c r="E285" s="67">
        <f t="shared" si="10"/>
        <v>125817.06590283499</v>
      </c>
      <c r="O285" s="67">
        <f>Sheet1!F72</f>
        <v>24.958751418931758</v>
      </c>
    </row>
    <row r="286" spans="1:15" x14ac:dyDescent="0.25">
      <c r="A286">
        <v>72</v>
      </c>
      <c r="B286" s="67">
        <f t="shared" si="9"/>
        <v>132842.16735574225</v>
      </c>
      <c r="C286" s="67">
        <f>A286*Sheet1!D36</f>
        <v>3456</v>
      </c>
      <c r="E286" s="67">
        <f t="shared" si="10"/>
        <v>129386.16735574223</v>
      </c>
      <c r="O286" s="67">
        <f>Sheet1!F72</f>
        <v>24.958751418931758</v>
      </c>
    </row>
    <row r="287" spans="1:15" x14ac:dyDescent="0.25">
      <c r="A287">
        <v>73</v>
      </c>
      <c r="B287" s="67">
        <f t="shared" si="9"/>
        <v>136509.18631148734</v>
      </c>
      <c r="C287" s="67">
        <f>A287*Sheet1!D36</f>
        <v>3504</v>
      </c>
      <c r="E287" s="67">
        <f t="shared" si="10"/>
        <v>133005.18631148734</v>
      </c>
      <c r="O287" s="67">
        <f>Sheet1!F72</f>
        <v>24.958751418931758</v>
      </c>
    </row>
    <row r="288" spans="1:15" x14ac:dyDescent="0.25">
      <c r="A288">
        <v>74</v>
      </c>
      <c r="B288" s="67">
        <f t="shared" si="9"/>
        <v>140226.1227700703</v>
      </c>
      <c r="C288" s="67">
        <f>A288*Sheet1!D36</f>
        <v>3552</v>
      </c>
      <c r="E288" s="67">
        <f t="shared" si="10"/>
        <v>136674.1227700703</v>
      </c>
      <c r="O288" s="67">
        <f>Sheet1!F72</f>
        <v>24.958751418931758</v>
      </c>
    </row>
    <row r="289" spans="1:15" x14ac:dyDescent="0.25">
      <c r="A289">
        <v>75</v>
      </c>
      <c r="B289" s="67">
        <f t="shared" si="9"/>
        <v>143992.97673149113</v>
      </c>
      <c r="C289" s="67">
        <f>A289*Sheet1!D36</f>
        <v>3600</v>
      </c>
      <c r="E289" s="67">
        <f t="shared" si="10"/>
        <v>140392.97673149113</v>
      </c>
      <c r="O289" s="67">
        <f>Sheet1!F72</f>
        <v>24.958751418931758</v>
      </c>
    </row>
    <row r="290" spans="1:15" x14ac:dyDescent="0.25">
      <c r="A290">
        <v>76</v>
      </c>
      <c r="B290" s="67">
        <f t="shared" si="9"/>
        <v>147809.74819574982</v>
      </c>
      <c r="C290" s="67">
        <f>A290*Sheet1!D36</f>
        <v>3648</v>
      </c>
      <c r="E290" s="67">
        <f t="shared" si="10"/>
        <v>144161.74819574982</v>
      </c>
      <c r="O290" s="67">
        <f>Sheet1!F72</f>
        <v>24.958751418931758</v>
      </c>
    </row>
    <row r="291" spans="1:15" x14ac:dyDescent="0.25">
      <c r="A291">
        <v>77</v>
      </c>
      <c r="B291" s="67">
        <f t="shared" si="9"/>
        <v>151676.43716284639</v>
      </c>
      <c r="C291" s="67">
        <f>A291*Sheet1!D36</f>
        <v>3696</v>
      </c>
      <c r="E291" s="67">
        <f t="shared" si="10"/>
        <v>147980.43716284639</v>
      </c>
      <c r="O291" s="67">
        <f>Sheet1!F72</f>
        <v>24.958751418931758</v>
      </c>
    </row>
    <row r="292" spans="1:15" x14ac:dyDescent="0.25">
      <c r="A292">
        <v>78</v>
      </c>
      <c r="B292" s="67">
        <f t="shared" si="9"/>
        <v>155593.04363278081</v>
      </c>
      <c r="C292" s="67">
        <f>A292*Sheet1!D36</f>
        <v>3744</v>
      </c>
      <c r="E292" s="67">
        <f t="shared" si="10"/>
        <v>151849.04363278081</v>
      </c>
      <c r="O292" s="67">
        <f>Sheet1!F72</f>
        <v>24.958751418931758</v>
      </c>
    </row>
    <row r="293" spans="1:15" x14ac:dyDescent="0.25">
      <c r="A293">
        <v>79</v>
      </c>
      <c r="B293" s="67">
        <f t="shared" si="9"/>
        <v>159559.56760555311</v>
      </c>
      <c r="C293" s="67">
        <f>A293*Sheet1!D36</f>
        <v>3792</v>
      </c>
      <c r="E293" s="67">
        <f t="shared" si="10"/>
        <v>155767.56760555311</v>
      </c>
      <c r="O293" s="67">
        <f>Sheet1!F72</f>
        <v>24.958751418931758</v>
      </c>
    </row>
    <row r="294" spans="1:15" x14ac:dyDescent="0.25">
      <c r="A294">
        <v>80</v>
      </c>
      <c r="B294" s="67">
        <f t="shared" si="9"/>
        <v>163576.00908116324</v>
      </c>
      <c r="C294" s="67">
        <f>A294*Sheet1!D36</f>
        <v>3840</v>
      </c>
      <c r="E294" s="67">
        <f t="shared" si="10"/>
        <v>159736.00908116324</v>
      </c>
      <c r="O294" s="67">
        <f>Sheet1!F72</f>
        <v>24.958751418931758</v>
      </c>
    </row>
    <row r="295" spans="1:15" x14ac:dyDescent="0.25">
      <c r="A295">
        <v>81</v>
      </c>
      <c r="B295" s="67">
        <f t="shared" si="9"/>
        <v>167642.36805961127</v>
      </c>
      <c r="C295" s="67">
        <f>A295*Sheet1!D36</f>
        <v>3888</v>
      </c>
      <c r="E295" s="67">
        <f t="shared" si="10"/>
        <v>163754.36805961127</v>
      </c>
      <c r="O295" s="67">
        <f>Sheet1!F72</f>
        <v>24.958751418931758</v>
      </c>
    </row>
    <row r="296" spans="1:15" x14ac:dyDescent="0.25">
      <c r="A296">
        <v>82</v>
      </c>
      <c r="B296" s="67">
        <f t="shared" si="9"/>
        <v>171758.64454089713</v>
      </c>
      <c r="C296" s="67">
        <f>A296*Sheet1!D36</f>
        <v>3936</v>
      </c>
      <c r="E296" s="67">
        <f t="shared" si="10"/>
        <v>167822.64454089713</v>
      </c>
      <c r="O296" s="67">
        <f>Sheet1!F72</f>
        <v>24.958751418931758</v>
      </c>
    </row>
    <row r="297" spans="1:15" x14ac:dyDescent="0.25">
      <c r="A297">
        <v>83</v>
      </c>
      <c r="B297" s="67">
        <f t="shared" si="9"/>
        <v>175924.8385250209</v>
      </c>
      <c r="C297" s="67">
        <f>A297*Sheet1!D36</f>
        <v>3984</v>
      </c>
      <c r="E297" s="67">
        <f t="shared" si="10"/>
        <v>171940.8385250209</v>
      </c>
      <c r="O297" s="67">
        <f>Sheet1!F72</f>
        <v>24.958751418931758</v>
      </c>
    </row>
    <row r="298" spans="1:15" x14ac:dyDescent="0.25">
      <c r="A298">
        <v>84</v>
      </c>
      <c r="B298" s="67">
        <f t="shared" si="9"/>
        <v>180140.9500119825</v>
      </c>
      <c r="C298" s="67">
        <f>A298*Sheet1!D36</f>
        <v>4032</v>
      </c>
      <c r="E298" s="67">
        <f t="shared" si="10"/>
        <v>176108.9500119825</v>
      </c>
      <c r="O298" s="67">
        <f>Sheet1!F72</f>
        <v>24.958751418931758</v>
      </c>
    </row>
    <row r="299" spans="1:15" x14ac:dyDescent="0.25">
      <c r="A299">
        <v>85</v>
      </c>
      <c r="B299" s="67">
        <f t="shared" si="9"/>
        <v>184406.97900178196</v>
      </c>
      <c r="C299" s="67">
        <f>A299*Sheet1!D36</f>
        <v>4080</v>
      </c>
      <c r="E299" s="67">
        <f t="shared" si="10"/>
        <v>180326.97900178196</v>
      </c>
      <c r="O299" s="67">
        <f>Sheet1!F72</f>
        <v>24.958751418931758</v>
      </c>
    </row>
    <row r="300" spans="1:15" x14ac:dyDescent="0.25">
      <c r="A300">
        <v>86</v>
      </c>
      <c r="B300" s="67">
        <f t="shared" si="9"/>
        <v>188722.92549441929</v>
      </c>
      <c r="C300" s="67">
        <f>A300*Sheet1!D36</f>
        <v>4128</v>
      </c>
      <c r="E300" s="67">
        <f t="shared" si="10"/>
        <v>184594.92549441929</v>
      </c>
      <c r="O300" s="67">
        <f>Sheet1!F72</f>
        <v>24.958751418931758</v>
      </c>
    </row>
    <row r="301" spans="1:15" x14ac:dyDescent="0.25">
      <c r="A301">
        <v>87</v>
      </c>
      <c r="B301" s="67">
        <f t="shared" si="9"/>
        <v>193088.78948989447</v>
      </c>
      <c r="C301" s="67">
        <f>A301*Sheet1!D36</f>
        <v>4176</v>
      </c>
      <c r="E301" s="67">
        <f t="shared" si="10"/>
        <v>188912.78948989447</v>
      </c>
      <c r="O301" s="67">
        <f>Sheet1!F72</f>
        <v>24.958751418931758</v>
      </c>
    </row>
    <row r="302" spans="1:15" x14ac:dyDescent="0.25">
      <c r="A302">
        <v>88</v>
      </c>
      <c r="B302" s="67">
        <f t="shared" si="9"/>
        <v>197504.57098820753</v>
      </c>
      <c r="C302" s="67">
        <f>A302*Sheet1!D36</f>
        <v>4224</v>
      </c>
      <c r="E302" s="67">
        <f t="shared" si="10"/>
        <v>193280.57098820753</v>
      </c>
      <c r="O302" s="67">
        <f>Sheet1!F72</f>
        <v>24.958751418931758</v>
      </c>
    </row>
    <row r="303" spans="1:15" x14ac:dyDescent="0.25">
      <c r="A303">
        <v>89</v>
      </c>
      <c r="B303" s="67">
        <f t="shared" si="9"/>
        <v>201970.26998935846</v>
      </c>
      <c r="C303" s="67">
        <f>A303*Sheet1!D36</f>
        <v>4272</v>
      </c>
      <c r="E303" s="67">
        <f t="shared" si="10"/>
        <v>197698.26998935846</v>
      </c>
      <c r="O303" s="67">
        <f>Sheet1!F72</f>
        <v>24.958751418931758</v>
      </c>
    </row>
    <row r="304" spans="1:15" x14ac:dyDescent="0.25">
      <c r="A304">
        <v>90</v>
      </c>
      <c r="B304" s="67">
        <f t="shared" si="9"/>
        <v>206485.88649334724</v>
      </c>
      <c r="C304" s="67">
        <f>A304*Sheet1!D36</f>
        <v>4320</v>
      </c>
      <c r="E304" s="67">
        <f t="shared" si="10"/>
        <v>202165.88649334724</v>
      </c>
      <c r="O304" s="67">
        <f>Sheet1!F72</f>
        <v>24.958751418931758</v>
      </c>
    </row>
    <row r="305" spans="1:15" x14ac:dyDescent="0.25">
      <c r="A305">
        <v>91</v>
      </c>
      <c r="B305" s="67">
        <f t="shared" si="9"/>
        <v>211051.4205001739</v>
      </c>
      <c r="C305" s="67">
        <f>A305*Sheet1!D36</f>
        <v>4368</v>
      </c>
      <c r="E305" s="67">
        <f t="shared" si="10"/>
        <v>206683.4205001739</v>
      </c>
      <c r="O305" s="67">
        <f>Sheet1!F72</f>
        <v>24.958751418931758</v>
      </c>
    </row>
    <row r="306" spans="1:15" x14ac:dyDescent="0.25">
      <c r="A306">
        <v>92</v>
      </c>
      <c r="B306" s="67">
        <f t="shared" si="9"/>
        <v>215666.87200983841</v>
      </c>
      <c r="C306" s="67">
        <f>A306*Sheet1!D36</f>
        <v>4416</v>
      </c>
      <c r="E306" s="67">
        <f t="shared" si="10"/>
        <v>211250.87200983841</v>
      </c>
      <c r="O306" s="67">
        <f>Sheet1!F72</f>
        <v>24.958751418931758</v>
      </c>
    </row>
    <row r="307" spans="1:15" x14ac:dyDescent="0.25">
      <c r="A307">
        <v>93</v>
      </c>
      <c r="B307" s="67">
        <f t="shared" si="9"/>
        <v>220332.24102234078</v>
      </c>
      <c r="C307" s="67">
        <f>A307*Sheet1!D36</f>
        <v>4464</v>
      </c>
      <c r="E307" s="67">
        <f t="shared" si="10"/>
        <v>215868.24102234078</v>
      </c>
      <c r="O307" s="67">
        <f>Sheet1!F72</f>
        <v>24.958751418931758</v>
      </c>
    </row>
    <row r="308" spans="1:15" x14ac:dyDescent="0.25">
      <c r="A308">
        <v>94</v>
      </c>
      <c r="B308" s="67">
        <f t="shared" si="9"/>
        <v>225047.52753768102</v>
      </c>
      <c r="C308" s="67">
        <f>A308*Sheet1!D36</f>
        <v>4512</v>
      </c>
      <c r="E308" s="67">
        <f t="shared" si="10"/>
        <v>220535.52753768102</v>
      </c>
      <c r="O308" s="67">
        <f>Sheet1!F72</f>
        <v>24.958751418931758</v>
      </c>
    </row>
    <row r="309" spans="1:15" x14ac:dyDescent="0.25">
      <c r="A309">
        <v>95</v>
      </c>
      <c r="B309" s="67">
        <f t="shared" si="9"/>
        <v>229812.73155585912</v>
      </c>
      <c r="C309" s="67">
        <f>A309*Sheet1!D36</f>
        <v>4560</v>
      </c>
      <c r="E309" s="67">
        <f t="shared" si="10"/>
        <v>225252.73155585912</v>
      </c>
      <c r="O309" s="67">
        <f>Sheet1!F72</f>
        <v>24.958751418931758</v>
      </c>
    </row>
    <row r="310" spans="1:15" x14ac:dyDescent="0.25">
      <c r="A310">
        <v>96</v>
      </c>
      <c r="B310" s="67">
        <f t="shared" si="9"/>
        <v>234627.85307687509</v>
      </c>
      <c r="C310" s="67">
        <f>A310*Sheet1!D36</f>
        <v>4608</v>
      </c>
      <c r="E310" s="67">
        <f t="shared" si="10"/>
        <v>230019.85307687509</v>
      </c>
      <c r="O310" s="67">
        <f>Sheet1!F72</f>
        <v>24.958751418931758</v>
      </c>
    </row>
    <row r="311" spans="1:15" x14ac:dyDescent="0.25">
      <c r="A311">
        <v>97</v>
      </c>
      <c r="B311" s="67">
        <f t="shared" si="9"/>
        <v>239492.8921007289</v>
      </c>
      <c r="C311" s="67">
        <f>A311*Sheet1!D36</f>
        <v>4656</v>
      </c>
      <c r="E311" s="67">
        <f t="shared" si="10"/>
        <v>234836.8921007289</v>
      </c>
      <c r="O311" s="67">
        <f>Sheet1!F72</f>
        <v>24.958751418931758</v>
      </c>
    </row>
    <row r="312" spans="1:15" x14ac:dyDescent="0.25">
      <c r="A312">
        <v>98</v>
      </c>
      <c r="B312" s="67">
        <f t="shared" si="9"/>
        <v>244407.84862742061</v>
      </c>
      <c r="C312" s="67">
        <f>A312*Sheet1!D36</f>
        <v>4704</v>
      </c>
      <c r="E312" s="67">
        <f t="shared" si="10"/>
        <v>239703.84862742061</v>
      </c>
      <c r="O312" s="67">
        <f>Sheet1!F72</f>
        <v>24.958751418931758</v>
      </c>
    </row>
    <row r="313" spans="1:15" x14ac:dyDescent="0.25">
      <c r="A313">
        <v>99</v>
      </c>
      <c r="B313" s="67">
        <f t="shared" si="9"/>
        <v>249372.72265695015</v>
      </c>
      <c r="C313" s="67">
        <f>A313*Sheet1!D36</f>
        <v>4752</v>
      </c>
      <c r="E313" s="67">
        <f t="shared" si="10"/>
        <v>244620.72265695015</v>
      </c>
      <c r="O313" s="67">
        <f>Sheet1!F72</f>
        <v>24.958751418931758</v>
      </c>
    </row>
    <row r="314" spans="1:15" x14ac:dyDescent="0.25">
      <c r="A314">
        <v>100</v>
      </c>
      <c r="B314" s="67">
        <f t="shared" si="9"/>
        <v>254387.51418931759</v>
      </c>
      <c r="C314" s="67">
        <f>A314*Sheet1!D36</f>
        <v>4800</v>
      </c>
      <c r="E314" s="67">
        <f t="shared" si="10"/>
        <v>249587.51418931759</v>
      </c>
      <c r="O314" s="67">
        <f>Sheet1!F72</f>
        <v>24.958751418931758</v>
      </c>
    </row>
    <row r="315" spans="1:15" x14ac:dyDescent="0.25">
      <c r="A315">
        <v>105</v>
      </c>
      <c r="B315" s="67">
        <f t="shared" si="9"/>
        <v>280210.23439372261</v>
      </c>
      <c r="C315" s="67">
        <f>A315*Sheet1!D36</f>
        <v>5040</v>
      </c>
      <c r="E315" s="67">
        <f t="shared" si="10"/>
        <v>275170.23439372261</v>
      </c>
      <c r="O315" s="67">
        <f>Sheet1!F72</f>
        <v>24.958751418931758</v>
      </c>
    </row>
    <row r="316" spans="1:15" x14ac:dyDescent="0.25">
      <c r="A316">
        <v>110</v>
      </c>
      <c r="B316" s="67">
        <f t="shared" si="9"/>
        <v>307280.89216907427</v>
      </c>
      <c r="C316" s="67">
        <f>A316*Sheet1!D36</f>
        <v>5280</v>
      </c>
      <c r="E316" s="67">
        <f t="shared" si="10"/>
        <v>302000.89216907427</v>
      </c>
      <c r="O316" s="67">
        <f>Sheet1!F72</f>
        <v>24.958751418931758</v>
      </c>
    </row>
    <row r="317" spans="1:15" x14ac:dyDescent="0.25">
      <c r="A317">
        <v>115</v>
      </c>
      <c r="B317" s="67">
        <f t="shared" si="9"/>
        <v>335599.48751537252</v>
      </c>
      <c r="C317" s="67">
        <f>A317*Sheet1!D36</f>
        <v>5520</v>
      </c>
      <c r="E317" s="67">
        <f t="shared" si="10"/>
        <v>330079.48751537252</v>
      </c>
      <c r="O317" s="67">
        <f>Sheet1!F72</f>
        <v>24.958751418931758</v>
      </c>
    </row>
    <row r="318" spans="1:15" x14ac:dyDescent="0.25">
      <c r="A318">
        <v>120</v>
      </c>
      <c r="B318" s="67">
        <f t="shared" si="9"/>
        <v>365166.02043261734</v>
      </c>
      <c r="C318" s="67">
        <f>A318*Sheet1!D36</f>
        <v>5760</v>
      </c>
      <c r="E318" s="67">
        <f t="shared" si="10"/>
        <v>359406.02043261734</v>
      </c>
      <c r="O318" s="67">
        <f>Sheet1!F72</f>
        <v>24.958751418931758</v>
      </c>
    </row>
    <row r="319" spans="1:15" x14ac:dyDescent="0.25">
      <c r="A319">
        <v>125</v>
      </c>
      <c r="B319" s="67">
        <f t="shared" si="9"/>
        <v>395980.49092080875</v>
      </c>
      <c r="C319" s="67">
        <f>A319*Sheet1!D36</f>
        <v>6000</v>
      </c>
      <c r="E319" s="67">
        <f t="shared" si="10"/>
        <v>389980.49092080875</v>
      </c>
      <c r="O319" s="67">
        <f>Sheet1!F72</f>
        <v>24.958751418931758</v>
      </c>
    </row>
    <row r="320" spans="1:15" x14ac:dyDescent="0.25">
      <c r="A320">
        <v>130</v>
      </c>
      <c r="B320" s="67">
        <f t="shared" si="9"/>
        <v>428042.89897994674</v>
      </c>
      <c r="C320" s="67">
        <f>A320*Sheet1!D36</f>
        <v>6240</v>
      </c>
      <c r="E320" s="67">
        <f t="shared" si="10"/>
        <v>421802.89897994674</v>
      </c>
      <c r="O320" s="67">
        <f>Sheet1!F72</f>
        <v>24.958751418931758</v>
      </c>
    </row>
    <row r="321" spans="1:15" x14ac:dyDescent="0.25">
      <c r="A321">
        <v>135</v>
      </c>
      <c r="B321" s="67">
        <f t="shared" si="9"/>
        <v>461353.24461003131</v>
      </c>
      <c r="C321" s="67">
        <f>A321*Sheet1!D36</f>
        <v>6480</v>
      </c>
      <c r="E321" s="67">
        <f t="shared" si="10"/>
        <v>454873.24461003131</v>
      </c>
      <c r="O321" s="67">
        <f>Sheet1!F72</f>
        <v>24.958751418931758</v>
      </c>
    </row>
    <row r="322" spans="1:15" x14ac:dyDescent="0.25">
      <c r="A322">
        <v>140</v>
      </c>
      <c r="B322" s="67">
        <f t="shared" si="9"/>
        <v>495911.52781106246</v>
      </c>
      <c r="C322" s="67">
        <f>A322*Sheet1!D36</f>
        <v>6720</v>
      </c>
      <c r="E322" s="67">
        <f t="shared" si="10"/>
        <v>489191.52781106246</v>
      </c>
      <c r="O322" s="67">
        <f>Sheet1!F72</f>
        <v>24.958751418931758</v>
      </c>
    </row>
    <row r="323" spans="1:15" x14ac:dyDescent="0.25">
      <c r="A323">
        <v>145</v>
      </c>
      <c r="B323" s="67">
        <f t="shared" si="9"/>
        <v>531717.7485830402</v>
      </c>
      <c r="C323" s="67">
        <f>A323*Sheet1!D36</f>
        <v>6960</v>
      </c>
      <c r="E323" s="67">
        <f t="shared" si="10"/>
        <v>524757.7485830402</v>
      </c>
      <c r="O323" s="67">
        <f>Sheet1!F72</f>
        <v>24.958751418931758</v>
      </c>
    </row>
    <row r="324" spans="1:15" x14ac:dyDescent="0.25">
      <c r="A324">
        <v>150</v>
      </c>
      <c r="B324" s="67">
        <f t="shared" si="9"/>
        <v>568771.90692596452</v>
      </c>
      <c r="C324" s="67">
        <f>A324*Sheet1!D36</f>
        <v>7200</v>
      </c>
      <c r="E324" s="67">
        <f t="shared" si="10"/>
        <v>561571.90692596452</v>
      </c>
      <c r="O324" s="67">
        <f>Sheet1!F72</f>
        <v>24.958751418931758</v>
      </c>
    </row>
    <row r="325" spans="1:15" x14ac:dyDescent="0.25">
      <c r="A325">
        <v>155</v>
      </c>
      <c r="B325" s="67">
        <f t="shared" ref="B325:B334" si="11">C325+E325</f>
        <v>607074.00283983548</v>
      </c>
      <c r="C325" s="67">
        <f>A325*Sheet1!D36</f>
        <v>7440</v>
      </c>
      <c r="E325" s="67">
        <f t="shared" ref="E325:E334" si="12">(A325*A325)*O325</f>
        <v>599634.00283983548</v>
      </c>
      <c r="O325" s="67">
        <f>Sheet1!F72</f>
        <v>24.958751418931758</v>
      </c>
    </row>
    <row r="326" spans="1:15" x14ac:dyDescent="0.25">
      <c r="A326">
        <v>160</v>
      </c>
      <c r="B326" s="67">
        <f t="shared" si="11"/>
        <v>646624.03632465296</v>
      </c>
      <c r="C326" s="67">
        <f>A326*Sheet1!D36</f>
        <v>7680</v>
      </c>
      <c r="E326" s="67">
        <f t="shared" si="12"/>
        <v>638944.03632465296</v>
      </c>
      <c r="O326" s="67">
        <f>Sheet1!F72</f>
        <v>24.958751418931758</v>
      </c>
    </row>
    <row r="327" spans="1:15" x14ac:dyDescent="0.25">
      <c r="A327">
        <v>165</v>
      </c>
      <c r="B327" s="67">
        <f t="shared" si="11"/>
        <v>687422.00738041708</v>
      </c>
      <c r="C327" s="67">
        <f>A327*Sheet1!D36</f>
        <v>7920</v>
      </c>
      <c r="E327" s="67">
        <f t="shared" si="12"/>
        <v>679502.00738041708</v>
      </c>
      <c r="O327" s="67">
        <f>Sheet1!F72</f>
        <v>24.958751418931758</v>
      </c>
    </row>
    <row r="328" spans="1:15" x14ac:dyDescent="0.25">
      <c r="A328">
        <v>170</v>
      </c>
      <c r="B328" s="67">
        <f t="shared" si="11"/>
        <v>729467.91600712785</v>
      </c>
      <c r="C328" s="67">
        <f>A328*Sheet1!D36</f>
        <v>8160</v>
      </c>
      <c r="E328" s="67">
        <f t="shared" si="12"/>
        <v>721307.91600712785</v>
      </c>
      <c r="O328" s="67">
        <f>Sheet1!F72</f>
        <v>24.958751418931758</v>
      </c>
    </row>
    <row r="329" spans="1:15" x14ac:dyDescent="0.25">
      <c r="A329">
        <v>175</v>
      </c>
      <c r="B329" s="67">
        <f t="shared" si="11"/>
        <v>772761.76220478513</v>
      </c>
      <c r="C329" s="67">
        <f>A329*Sheet1!D36</f>
        <v>8400</v>
      </c>
      <c r="E329" s="67">
        <f t="shared" si="12"/>
        <v>764361.76220478513</v>
      </c>
      <c r="O329" s="67">
        <f>Sheet1!F72</f>
        <v>24.958751418931758</v>
      </c>
    </row>
    <row r="330" spans="1:15" x14ac:dyDescent="0.25">
      <c r="A330">
        <v>180</v>
      </c>
      <c r="B330" s="67">
        <f t="shared" si="11"/>
        <v>817303.54597338894</v>
      </c>
      <c r="C330" s="67">
        <f>A330*Sheet1!D36</f>
        <v>8640</v>
      </c>
      <c r="E330" s="67">
        <f t="shared" si="12"/>
        <v>808663.54597338894</v>
      </c>
      <c r="O330" s="67">
        <f>Sheet1!F72</f>
        <v>24.958751418931758</v>
      </c>
    </row>
    <row r="331" spans="1:15" x14ac:dyDescent="0.25">
      <c r="A331">
        <v>185</v>
      </c>
      <c r="B331" s="67">
        <f t="shared" si="11"/>
        <v>863093.2673129394</v>
      </c>
      <c r="C331" s="67">
        <f>A331*Sheet1!D36</f>
        <v>8880</v>
      </c>
      <c r="E331" s="67">
        <f t="shared" si="12"/>
        <v>854213.2673129394</v>
      </c>
      <c r="O331" s="67">
        <f>Sheet1!F72</f>
        <v>24.958751418931758</v>
      </c>
    </row>
    <row r="332" spans="1:15" x14ac:dyDescent="0.25">
      <c r="A332">
        <v>190</v>
      </c>
      <c r="B332" s="67">
        <f t="shared" si="11"/>
        <v>910130.92622343649</v>
      </c>
      <c r="C332" s="67">
        <f>A332*Sheet1!D36</f>
        <v>9120</v>
      </c>
      <c r="E332" s="67">
        <f t="shared" si="12"/>
        <v>901010.92622343649</v>
      </c>
      <c r="O332" s="67">
        <f>Sheet1!F72</f>
        <v>24.958751418931758</v>
      </c>
    </row>
    <row r="333" spans="1:15" x14ac:dyDescent="0.25">
      <c r="A333">
        <v>195</v>
      </c>
      <c r="B333" s="67">
        <f t="shared" si="11"/>
        <v>958416.5227048801</v>
      </c>
      <c r="C333" s="67">
        <f>A333*Sheet1!D36</f>
        <v>9360</v>
      </c>
      <c r="E333" s="67">
        <f t="shared" si="12"/>
        <v>949056.5227048801</v>
      </c>
      <c r="O333" s="67">
        <f>Sheet1!F72</f>
        <v>24.958751418931758</v>
      </c>
    </row>
    <row r="334" spans="1:15" x14ac:dyDescent="0.25">
      <c r="A334">
        <v>200</v>
      </c>
      <c r="B334" s="67">
        <f t="shared" si="11"/>
        <v>1007950.0567572704</v>
      </c>
      <c r="C334" s="67">
        <f>A334*Sheet1!D36</f>
        <v>9600</v>
      </c>
      <c r="E334" s="67">
        <f t="shared" si="12"/>
        <v>998350.05675727036</v>
      </c>
      <c r="O334" s="67">
        <f>Sheet1!F72</f>
        <v>24.958751418931758</v>
      </c>
    </row>
  </sheetData>
  <sheetProtection selectLockedCells="1" selectUnlockedCells="1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4"/>
  <sheetViews>
    <sheetView workbookViewId="0">
      <selection activeCell="J11" sqref="J11"/>
    </sheetView>
  </sheetViews>
  <sheetFormatPr baseColWidth="10" defaultRowHeight="13.2" x14ac:dyDescent="0.25"/>
  <cols>
    <col min="2" max="2" width="22.5546875" customWidth="1"/>
    <col min="9" max="9" width="13.44140625" customWidth="1"/>
    <col min="11" max="11" width="14.109375" customWidth="1"/>
    <col min="15" max="15" width="11.44140625" style="67" customWidth="1"/>
  </cols>
  <sheetData>
    <row r="3" spans="1:16" x14ac:dyDescent="0.25">
      <c r="A3" t="s">
        <v>111</v>
      </c>
      <c r="B3" t="s">
        <v>112</v>
      </c>
      <c r="C3" t="s">
        <v>113</v>
      </c>
      <c r="E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O3" s="67" t="s">
        <v>121</v>
      </c>
    </row>
    <row r="5" spans="1:16" x14ac:dyDescent="0.25">
      <c r="A5">
        <v>0.1</v>
      </c>
      <c r="B5" s="67">
        <f t="shared" ref="B5:B68" si="0">C5+E5</f>
        <v>4.9441211824454241</v>
      </c>
      <c r="C5" s="67">
        <f>A5*Sheet1!D36</f>
        <v>4.8000000000000007</v>
      </c>
      <c r="E5" s="67">
        <f t="shared" ref="E5:E68" si="1">(A5*A5)*O5</f>
        <v>0.14412118244542307</v>
      </c>
      <c r="I5" s="105"/>
      <c r="O5" s="105">
        <f>Sheet1!F74</f>
        <v>14.412118244542304</v>
      </c>
      <c r="P5" s="105"/>
    </row>
    <row r="6" spans="1:16" x14ac:dyDescent="0.25">
      <c r="A6">
        <v>0.2</v>
      </c>
      <c r="B6" s="67">
        <f t="shared" si="0"/>
        <v>10.176484729781693</v>
      </c>
      <c r="C6" s="67">
        <f>A6*Sheet1!D36</f>
        <v>9.6000000000000014</v>
      </c>
      <c r="E6" s="67">
        <f t="shared" si="1"/>
        <v>0.5764847297816923</v>
      </c>
      <c r="I6" s="105"/>
      <c r="O6" s="105">
        <f>Sheet1!F74</f>
        <v>14.412118244542304</v>
      </c>
    </row>
    <row r="7" spans="1:16" x14ac:dyDescent="0.25">
      <c r="A7">
        <v>0.3</v>
      </c>
      <c r="B7" s="67">
        <f t="shared" si="0"/>
        <v>15.697090642008806</v>
      </c>
      <c r="C7" s="67">
        <f>A7*Sheet1!D36</f>
        <v>14.399999999999999</v>
      </c>
      <c r="E7" s="67">
        <f t="shared" si="1"/>
        <v>1.2970906420088073</v>
      </c>
      <c r="H7">
        <v>2</v>
      </c>
      <c r="I7" s="105">
        <f>(0.5*Sheet1!D80*(3.141593*((Sheet1!D13/2)*(Sheet1!D13/2)))*(H7*H7*H7)*(Sheet1!D81/100))</f>
        <v>1.0233601128416026</v>
      </c>
      <c r="J7" s="67" t="e">
        <f>VLOOKUP(I7,B5:C334,2,TRUE)</f>
        <v>#N/A</v>
      </c>
      <c r="K7" s="67" t="e">
        <f>J7/Sheet1!D36*Sheet1!D82</f>
        <v>#N/A</v>
      </c>
      <c r="L7" s="67" t="e">
        <f t="shared" ref="L7:L27" si="2">J7-K7</f>
        <v>#N/A</v>
      </c>
      <c r="O7" s="105">
        <f>Sheet1!F74</f>
        <v>14.412118244542304</v>
      </c>
    </row>
    <row r="8" spans="1:16" x14ac:dyDescent="0.25">
      <c r="A8">
        <v>0.4</v>
      </c>
      <c r="B8" s="67">
        <f t="shared" si="0"/>
        <v>21.505938919126773</v>
      </c>
      <c r="C8" s="67">
        <f>A8*Sheet1!D36</f>
        <v>19.200000000000003</v>
      </c>
      <c r="E8" s="67">
        <f t="shared" si="1"/>
        <v>2.3059389191267692</v>
      </c>
      <c r="H8">
        <v>2.5</v>
      </c>
      <c r="I8" s="105">
        <f>(0.5*Sheet1!D80*(3.141593*((Sheet1!D13/2)*(Sheet1!D13/2)))*(H8*H8*H8)*(Sheet1!D81/100))</f>
        <v>1.9987502203937551</v>
      </c>
      <c r="J8" s="67" t="e">
        <f>VLOOKUP(I8,B5:C334,2,TRUE)</f>
        <v>#N/A</v>
      </c>
      <c r="K8" s="67" t="e">
        <f>J8/Sheet1!D36*Sheet1!D82</f>
        <v>#N/A</v>
      </c>
      <c r="L8" s="67" t="e">
        <f t="shared" si="2"/>
        <v>#N/A</v>
      </c>
      <c r="O8" s="105">
        <f>Sheet1!F74</f>
        <v>14.412118244542304</v>
      </c>
    </row>
    <row r="9" spans="1:16" x14ac:dyDescent="0.25">
      <c r="A9">
        <v>0.5</v>
      </c>
      <c r="B9" s="67">
        <f t="shared" si="0"/>
        <v>27.603029561135575</v>
      </c>
      <c r="C9" s="67">
        <f>A9*Sheet1!D36</f>
        <v>24</v>
      </c>
      <c r="E9" s="67">
        <f t="shared" si="1"/>
        <v>3.603029561135576</v>
      </c>
      <c r="H9">
        <v>3</v>
      </c>
      <c r="I9" s="105">
        <f>(0.5*Sheet1!D80*(3.141593*((Sheet1!D13/2)*(Sheet1!D13/2)))*(H9*H9*H9)*(Sheet1!D81/100))</f>
        <v>3.4538403808404086</v>
      </c>
      <c r="J9" s="67" t="e">
        <f>VLOOKUP(I9,B5:C334,2,TRUE)</f>
        <v>#N/A</v>
      </c>
      <c r="K9" s="67" t="e">
        <f>J9/Sheet1!D36*Sheet1!D82</f>
        <v>#N/A</v>
      </c>
      <c r="L9" s="67" t="e">
        <f t="shared" si="2"/>
        <v>#N/A</v>
      </c>
      <c r="O9" s="105">
        <f>Sheet1!F74</f>
        <v>14.412118244542304</v>
      </c>
    </row>
    <row r="10" spans="1:16" x14ac:dyDescent="0.25">
      <c r="A10">
        <v>0.6</v>
      </c>
      <c r="B10" s="67">
        <f t="shared" si="0"/>
        <v>33.988362568035228</v>
      </c>
      <c r="C10" s="67">
        <f>A10*Sheet1!D36</f>
        <v>28.799999999999997</v>
      </c>
      <c r="E10" s="67">
        <f t="shared" si="1"/>
        <v>5.1883625680352292</v>
      </c>
      <c r="H10">
        <v>3.5</v>
      </c>
      <c r="I10" s="105">
        <f>(0.5*Sheet1!D80*(3.141593*((Sheet1!D13/2)*(Sheet1!D13/2)))*(H10*H10*H10)*(Sheet1!D81/100))</f>
        <v>5.4845706047604637</v>
      </c>
      <c r="J10" s="67">
        <f>VLOOKUP(I10,B5:C334,2,TRUE)</f>
        <v>4.8000000000000007</v>
      </c>
      <c r="K10" s="67">
        <f>J10/Sheet1!D36*Sheet1!D82</f>
        <v>0.14000000000000001</v>
      </c>
      <c r="L10" s="67">
        <f t="shared" si="2"/>
        <v>4.660000000000001</v>
      </c>
      <c r="O10" s="105">
        <f>Sheet1!F74</f>
        <v>14.412118244542304</v>
      </c>
    </row>
    <row r="11" spans="1:16" x14ac:dyDescent="0.25">
      <c r="A11">
        <v>0.7</v>
      </c>
      <c r="B11" s="67">
        <f t="shared" si="0"/>
        <v>40.661937939825719</v>
      </c>
      <c r="C11" s="67">
        <f>A11*Sheet1!D36</f>
        <v>33.599999999999994</v>
      </c>
      <c r="E11" s="67">
        <f t="shared" si="1"/>
        <v>7.0619379398257278</v>
      </c>
      <c r="H11">
        <v>4</v>
      </c>
      <c r="I11" s="105">
        <f>(0.5*Sheet1!D80*(3.141593*((Sheet1!D13/2)*(Sheet1!D13/2)))*(H11*H11*H11)*(Sheet1!D81/100))</f>
        <v>8.1868809027328204</v>
      </c>
      <c r="J11" s="67">
        <f>VLOOKUP(I11,B5:C334,2,TRUE)</f>
        <v>4.8000000000000007</v>
      </c>
      <c r="K11" s="67">
        <f>J11/Sheet1!D36*Sheet1!D82</f>
        <v>0.14000000000000001</v>
      </c>
      <c r="L11" s="67">
        <f t="shared" si="2"/>
        <v>4.660000000000001</v>
      </c>
      <c r="O11" s="105">
        <f>Sheet1!F74</f>
        <v>14.412118244542304</v>
      </c>
    </row>
    <row r="12" spans="1:16" x14ac:dyDescent="0.25">
      <c r="A12">
        <v>0.8</v>
      </c>
      <c r="B12" s="67">
        <f t="shared" si="0"/>
        <v>47.623755676507081</v>
      </c>
      <c r="C12" s="67">
        <f>A12*Sheet1!D36</f>
        <v>38.400000000000006</v>
      </c>
      <c r="E12" s="67">
        <f t="shared" si="1"/>
        <v>9.2237556765070767</v>
      </c>
      <c r="H12">
        <v>4.5</v>
      </c>
      <c r="I12" s="105">
        <f>(0.5*Sheet1!D80*(3.141593*((Sheet1!D13/2)*(Sheet1!D13/2)))*(H12*H12*H12)*(Sheet1!D81/100))</f>
        <v>11.656711285336378</v>
      </c>
      <c r="J12" s="67">
        <f>VLOOKUP(I12,B5:C334,2,TRUE)</f>
        <v>9.6000000000000014</v>
      </c>
      <c r="K12" s="67">
        <f>J12/Sheet1!D36*Sheet1!D82</f>
        <v>0.28000000000000003</v>
      </c>
      <c r="L12" s="67">
        <f t="shared" si="2"/>
        <v>9.3200000000000021</v>
      </c>
      <c r="O12" s="105">
        <f>Sheet1!F74</f>
        <v>14.412118244542304</v>
      </c>
    </row>
    <row r="13" spans="1:16" x14ac:dyDescent="0.25">
      <c r="A13">
        <v>0.9</v>
      </c>
      <c r="B13" s="67">
        <f t="shared" si="0"/>
        <v>54.873815778079269</v>
      </c>
      <c r="C13" s="67">
        <f>A13*Sheet1!D36</f>
        <v>43.2</v>
      </c>
      <c r="E13" s="67">
        <f t="shared" si="1"/>
        <v>11.673815778079268</v>
      </c>
      <c r="H13">
        <v>5</v>
      </c>
      <c r="I13" s="105">
        <f>(0.5*Sheet1!D80*(3.141593*((Sheet1!D13/2)*(Sheet1!D13/2)))*(H13*H13*H13)*(Sheet1!D81/100))</f>
        <v>15.99000176315004</v>
      </c>
      <c r="J13" s="67">
        <f>VLOOKUP(I13,B5:C334,2,TRUE)</f>
        <v>14.399999999999999</v>
      </c>
      <c r="K13" s="67">
        <f>J13/Sheet1!D36*Sheet1!D82</f>
        <v>0.42</v>
      </c>
      <c r="L13" s="67">
        <f t="shared" si="2"/>
        <v>13.979999999999999</v>
      </c>
      <c r="O13" s="105">
        <f>Sheet1!F74</f>
        <v>14.412118244542304</v>
      </c>
    </row>
    <row r="14" spans="1:16" x14ac:dyDescent="0.25">
      <c r="A14">
        <v>1</v>
      </c>
      <c r="B14" s="67">
        <f t="shared" si="0"/>
        <v>62.412118244542306</v>
      </c>
      <c r="C14" s="67">
        <f>A14*Sheet1!D36</f>
        <v>48</v>
      </c>
      <c r="E14" s="67">
        <f t="shared" si="1"/>
        <v>14.412118244542304</v>
      </c>
      <c r="H14">
        <v>5.5</v>
      </c>
      <c r="I14" s="105">
        <f>(0.5*Sheet1!D80*(3.141593*((Sheet1!D13/2)*(Sheet1!D13/2)))*(H14*H14*H14)*(Sheet1!D81/100))</f>
        <v>21.282692346752704</v>
      </c>
      <c r="J14" s="67">
        <f>VLOOKUP(I14,B5:C334,2,TRUE)</f>
        <v>14.399999999999999</v>
      </c>
      <c r="K14" s="67">
        <f>J14/Sheet1!D36*Sheet1!D82</f>
        <v>0.42</v>
      </c>
      <c r="L14" s="67">
        <f t="shared" si="2"/>
        <v>13.979999999999999</v>
      </c>
      <c r="O14" s="105">
        <f>Sheet1!F74</f>
        <v>14.412118244542304</v>
      </c>
    </row>
    <row r="15" spans="1:16" x14ac:dyDescent="0.25">
      <c r="A15">
        <v>1.1000000000000001</v>
      </c>
      <c r="B15" s="67">
        <f t="shared" si="0"/>
        <v>70.238663075896199</v>
      </c>
      <c r="C15" s="67">
        <f>A15*Sheet1!D36</f>
        <v>52.800000000000004</v>
      </c>
      <c r="E15" s="67">
        <f t="shared" si="1"/>
        <v>17.438663075896191</v>
      </c>
      <c r="H15">
        <v>6</v>
      </c>
      <c r="I15" s="105">
        <f>(0.5*Sheet1!D80*(3.141593*((Sheet1!D13/2)*(Sheet1!D13/2)))*(H15*H15*H15)*(Sheet1!D81/100))</f>
        <v>27.630723046723269</v>
      </c>
      <c r="J15" s="67">
        <f>VLOOKUP(I15,B5:C334,2,TRUE)</f>
        <v>24</v>
      </c>
      <c r="K15" s="67">
        <f>J15/Sheet1!D36*Sheet1!D82</f>
        <v>0.7</v>
      </c>
      <c r="L15" s="67">
        <f t="shared" si="2"/>
        <v>23.3</v>
      </c>
      <c r="O15" s="105">
        <f>Sheet1!F74</f>
        <v>14.412118244542304</v>
      </c>
    </row>
    <row r="16" spans="1:16" x14ac:dyDescent="0.25">
      <c r="A16">
        <v>1.2</v>
      </c>
      <c r="B16" s="67">
        <f t="shared" si="0"/>
        <v>78.353450272140918</v>
      </c>
      <c r="C16" s="67">
        <f>A16*Sheet1!D36</f>
        <v>57.599999999999994</v>
      </c>
      <c r="E16" s="67">
        <f t="shared" si="1"/>
        <v>20.753450272140917</v>
      </c>
      <c r="H16">
        <v>6.5</v>
      </c>
      <c r="I16" s="105">
        <f>(0.5*Sheet1!D80*(3.141593*((Sheet1!D13/2)*(Sheet1!D13/2)))*(H16*H16*H16)*(Sheet1!D81/100))</f>
        <v>35.130033873640635</v>
      </c>
      <c r="J16" s="67">
        <f>VLOOKUP(I16,B5:C334,2,TRUE)</f>
        <v>28.799999999999997</v>
      </c>
      <c r="K16" s="67">
        <f>J16/Sheet1!D36*Sheet1!D82</f>
        <v>0.84</v>
      </c>
      <c r="L16" s="67">
        <f t="shared" si="2"/>
        <v>27.959999999999997</v>
      </c>
      <c r="O16" s="105">
        <f>Sheet1!F74</f>
        <v>14.412118244542304</v>
      </c>
    </row>
    <row r="17" spans="1:15" x14ac:dyDescent="0.25">
      <c r="A17">
        <v>1.3</v>
      </c>
      <c r="B17" s="67">
        <f t="shared" si="0"/>
        <v>86.756479833276501</v>
      </c>
      <c r="C17" s="67">
        <f>A17*Sheet1!D36</f>
        <v>62.400000000000006</v>
      </c>
      <c r="E17" s="67">
        <f t="shared" si="1"/>
        <v>24.356479833276495</v>
      </c>
      <c r="H17">
        <v>7</v>
      </c>
      <c r="I17" s="105">
        <f>(0.5*Sheet1!D80*(3.141593*((Sheet1!D13/2)*(Sheet1!D13/2)))*(H17*H17*H17)*(Sheet1!D81/100))</f>
        <v>43.876564838083709</v>
      </c>
      <c r="J17" s="67">
        <f>VLOOKUP(I17,B5:C334,2,TRUE)</f>
        <v>33.599999999999994</v>
      </c>
      <c r="K17" s="67">
        <f>J17/Sheet1!D36*Sheet1!D82</f>
        <v>0.97999999999999976</v>
      </c>
      <c r="L17" s="67">
        <f t="shared" si="2"/>
        <v>32.619999999999997</v>
      </c>
      <c r="O17" s="105">
        <f>Sheet1!F74</f>
        <v>14.412118244542304</v>
      </c>
    </row>
    <row r="18" spans="1:15" x14ac:dyDescent="0.25">
      <c r="A18">
        <v>1.4</v>
      </c>
      <c r="B18" s="67">
        <f t="shared" si="0"/>
        <v>95.447751759302903</v>
      </c>
      <c r="C18" s="67">
        <f>A18*Sheet1!D36</f>
        <v>67.199999999999989</v>
      </c>
      <c r="E18" s="67">
        <f t="shared" si="1"/>
        <v>28.247751759302911</v>
      </c>
      <c r="H18">
        <v>7.5</v>
      </c>
      <c r="I18" s="105">
        <f>(0.5*Sheet1!D80*(3.141593*((Sheet1!D13/2)*(Sheet1!D13/2)))*(H18*H18*H18)*(Sheet1!D81/100))</f>
        <v>53.966255950631378</v>
      </c>
      <c r="J18" s="67">
        <f>VLOOKUP(I18,B5:C334,2,TRUE)</f>
        <v>38.400000000000006</v>
      </c>
      <c r="K18" s="67">
        <f>J18/Sheet1!D36*Sheet1!D82</f>
        <v>1.1200000000000001</v>
      </c>
      <c r="L18" s="67">
        <f t="shared" si="2"/>
        <v>37.280000000000008</v>
      </c>
      <c r="O18" s="105">
        <f>Sheet1!F74</f>
        <v>14.412118244542304</v>
      </c>
    </row>
    <row r="19" spans="1:15" x14ac:dyDescent="0.25">
      <c r="A19">
        <v>1.5</v>
      </c>
      <c r="B19" s="67">
        <f t="shared" si="0"/>
        <v>104.42726605022018</v>
      </c>
      <c r="C19" s="67">
        <f>A19*Sheet1!D36</f>
        <v>72</v>
      </c>
      <c r="E19" s="67">
        <f t="shared" si="1"/>
        <v>32.427266050220183</v>
      </c>
      <c r="H19">
        <v>8</v>
      </c>
      <c r="I19" s="105">
        <f>(0.5*Sheet1!D80*(3.141593*((Sheet1!D13/2)*(Sheet1!D13/2)))*(H19*H19*H19)*(Sheet1!D81/100))</f>
        <v>65.495047221862563</v>
      </c>
      <c r="J19" s="67">
        <f>VLOOKUP(I19,B5:C334,2,TRUE)</f>
        <v>48</v>
      </c>
      <c r="K19" s="67">
        <f>J19/Sheet1!D36*Sheet1!D82</f>
        <v>1.4</v>
      </c>
      <c r="L19" s="67">
        <f t="shared" si="2"/>
        <v>46.6</v>
      </c>
      <c r="O19" s="105">
        <f>Sheet1!F74</f>
        <v>14.412118244542304</v>
      </c>
    </row>
    <row r="20" spans="1:15" x14ac:dyDescent="0.25">
      <c r="A20">
        <v>1.6</v>
      </c>
      <c r="B20" s="67">
        <f t="shared" si="0"/>
        <v>113.69502270602831</v>
      </c>
      <c r="C20" s="67">
        <f>A20*Sheet1!D36</f>
        <v>76.800000000000011</v>
      </c>
      <c r="E20" s="67">
        <f t="shared" si="1"/>
        <v>36.895022706028307</v>
      </c>
      <c r="H20">
        <v>8.5</v>
      </c>
      <c r="I20" s="105">
        <f>(0.5*Sheet1!D80*(3.141593*((Sheet1!D13/2)*(Sheet1!D13/2)))*(H20*H20*H20)*(Sheet1!D81/100))</f>
        <v>78.55887866235615</v>
      </c>
      <c r="J20" s="67">
        <f>VLOOKUP(I20,B5:C334,2,TRUE)</f>
        <v>57.599999999999994</v>
      </c>
      <c r="K20" s="67">
        <f>J20/Sheet1!D36*Sheet1!D82</f>
        <v>1.68</v>
      </c>
      <c r="L20" s="67">
        <f t="shared" si="2"/>
        <v>55.919999999999995</v>
      </c>
      <c r="O20" s="105">
        <f>Sheet1!F74</f>
        <v>14.412118244542304</v>
      </c>
    </row>
    <row r="21" spans="1:15" x14ac:dyDescent="0.25">
      <c r="A21">
        <v>1.7</v>
      </c>
      <c r="B21" s="67">
        <f t="shared" si="0"/>
        <v>123.25102172672725</v>
      </c>
      <c r="C21" s="67">
        <f>A21*Sheet1!D36</f>
        <v>81.599999999999994</v>
      </c>
      <c r="E21" s="67">
        <f t="shared" si="1"/>
        <v>41.651021726727251</v>
      </c>
      <c r="H21">
        <v>9</v>
      </c>
      <c r="I21" s="105">
        <f>(0.5*Sheet1!D80*(3.141593*((Sheet1!D13/2)*(Sheet1!D13/2)))*(H21*H21*H21)*(Sheet1!D81/100))</f>
        <v>93.253690282691025</v>
      </c>
      <c r="J21" s="67">
        <f>VLOOKUP(I21,B5:C334,2,TRUE)</f>
        <v>62.400000000000006</v>
      </c>
      <c r="K21" s="67">
        <f>J21/Sheet1!D36*Sheet1!D82</f>
        <v>1.8199999999999998</v>
      </c>
      <c r="L21" s="67">
        <f t="shared" si="2"/>
        <v>60.580000000000005</v>
      </c>
      <c r="O21" s="105">
        <f>Sheet1!F74</f>
        <v>14.412118244542304</v>
      </c>
    </row>
    <row r="22" spans="1:15" x14ac:dyDescent="0.25">
      <c r="A22">
        <v>1.8</v>
      </c>
      <c r="B22" s="67">
        <f t="shared" si="0"/>
        <v>133.09526311231707</v>
      </c>
      <c r="C22" s="67">
        <f>A22*Sheet1!D36</f>
        <v>86.4</v>
      </c>
      <c r="E22" s="67">
        <f t="shared" si="1"/>
        <v>46.695263112317072</v>
      </c>
      <c r="H22">
        <v>9.5</v>
      </c>
      <c r="I22" s="105">
        <f>(0.5*Sheet1!D80*(3.141593*((Sheet1!D13/2)*(Sheet1!D13/2)))*(H22*H22*H22)*(Sheet1!D81/100))</f>
        <v>109.67542209344612</v>
      </c>
      <c r="J22" s="67">
        <f>VLOOKUP(I22,B5:C334,2,TRUE)</f>
        <v>72</v>
      </c>
      <c r="K22" s="67">
        <f>J22/Sheet1!D36*Sheet1!D82</f>
        <v>2.0999999999999996</v>
      </c>
      <c r="L22" s="67">
        <f t="shared" si="2"/>
        <v>69.900000000000006</v>
      </c>
      <c r="O22" s="105">
        <f>Sheet1!F74</f>
        <v>14.412118244542304</v>
      </c>
    </row>
    <row r="23" spans="1:15" x14ac:dyDescent="0.25">
      <c r="A23">
        <v>1.9</v>
      </c>
      <c r="B23" s="67">
        <f t="shared" si="0"/>
        <v>143.22774686279769</v>
      </c>
      <c r="C23" s="67">
        <f>A23*Sheet1!D36</f>
        <v>91.199999999999989</v>
      </c>
      <c r="E23" s="67">
        <f t="shared" si="1"/>
        <v>52.027746862797713</v>
      </c>
      <c r="H23">
        <v>10</v>
      </c>
      <c r="I23" s="105">
        <f>(0.5*Sheet1!D80*(3.141593*((Sheet1!D13/2)*(Sheet1!D13/2)))*(H23*H23*H23)*(Sheet1!D81/100))</f>
        <v>127.92001410520032</v>
      </c>
      <c r="J23" s="67">
        <f>VLOOKUP(I23,B5:C334,2,TRUE)</f>
        <v>81.599999999999994</v>
      </c>
      <c r="K23" s="67">
        <f>J23/Sheet1!D36*Sheet1!D82</f>
        <v>2.38</v>
      </c>
      <c r="L23" s="67">
        <f t="shared" si="2"/>
        <v>79.22</v>
      </c>
      <c r="O23" s="105">
        <f>Sheet1!F74</f>
        <v>14.412118244542304</v>
      </c>
    </row>
    <row r="24" spans="1:15" x14ac:dyDescent="0.25">
      <c r="A24">
        <v>2</v>
      </c>
      <c r="B24" s="67">
        <f t="shared" si="0"/>
        <v>153.64847297816922</v>
      </c>
      <c r="C24" s="67">
        <f>A24*Sheet1!D36</f>
        <v>96</v>
      </c>
      <c r="E24" s="67">
        <f t="shared" si="1"/>
        <v>57.648472978169217</v>
      </c>
      <c r="H24">
        <v>10.5</v>
      </c>
      <c r="I24" s="105">
        <f>(0.5*Sheet1!D80*(3.141593*((Sheet1!D13/2)*(Sheet1!D13/2)))*(H24*H24*H24)*(Sheet1!D81/100))</f>
        <v>148.0834063285325</v>
      </c>
      <c r="J24" s="67">
        <f>VLOOKUP(I24,B5:C334,2,TRUE)</f>
        <v>91.199999999999989</v>
      </c>
      <c r="K24" s="67">
        <f>J24/Sheet1!D36*Sheet1!D82</f>
        <v>2.6599999999999993</v>
      </c>
      <c r="L24" s="67">
        <f t="shared" si="2"/>
        <v>88.539999999999992</v>
      </c>
      <c r="O24" s="105">
        <f>Sheet1!F74</f>
        <v>14.412118244542304</v>
      </c>
    </row>
    <row r="25" spans="1:15" x14ac:dyDescent="0.25">
      <c r="A25">
        <v>2.1</v>
      </c>
      <c r="B25" s="67">
        <f t="shared" si="0"/>
        <v>164.35744145843157</v>
      </c>
      <c r="C25" s="67">
        <f>A25*Sheet1!D36</f>
        <v>100.80000000000001</v>
      </c>
      <c r="E25" s="67">
        <f t="shared" si="1"/>
        <v>63.557441458431562</v>
      </c>
      <c r="H25">
        <v>11</v>
      </c>
      <c r="I25" s="105">
        <f>(0.5*Sheet1!D80*(3.141593*((Sheet1!D13/2)*(Sheet1!D13/2)))*(H25*H25*H25)*(Sheet1!D81/100))</f>
        <v>170.26153877402163</v>
      </c>
      <c r="J25" s="67">
        <f>VLOOKUP(I25,B5:C334,2,TRUE)</f>
        <v>100.80000000000001</v>
      </c>
      <c r="K25" s="67">
        <f>J25/Sheet1!D36*Sheet1!D82</f>
        <v>2.94</v>
      </c>
      <c r="L25" s="67">
        <f t="shared" si="2"/>
        <v>97.860000000000014</v>
      </c>
      <c r="O25" s="105">
        <f>Sheet1!F74</f>
        <v>14.412118244542304</v>
      </c>
    </row>
    <row r="26" spans="1:15" x14ac:dyDescent="0.25">
      <c r="A26">
        <v>2.2000000000000002</v>
      </c>
      <c r="B26" s="67">
        <f t="shared" si="0"/>
        <v>175.35465230358477</v>
      </c>
      <c r="C26" s="67">
        <f>A26*Sheet1!D36</f>
        <v>105.60000000000001</v>
      </c>
      <c r="E26" s="67">
        <f t="shared" si="1"/>
        <v>69.754652303584763</v>
      </c>
      <c r="H26">
        <v>11.5</v>
      </c>
      <c r="I26" s="105">
        <f>(0.5*Sheet1!D80*(3.141593*((Sheet1!D13/2)*(Sheet1!D13/2)))*(H26*H26*H26)*(Sheet1!D81/100))</f>
        <v>194.55035145224653</v>
      </c>
      <c r="J26" s="67">
        <f>VLOOKUP(I26,B5:C334,2,TRUE)</f>
        <v>110.39999999999999</v>
      </c>
      <c r="K26" s="67">
        <f>J26/Sheet1!D36*Sheet1!D82</f>
        <v>3.2199999999999998</v>
      </c>
      <c r="L26" s="67">
        <f t="shared" si="2"/>
        <v>107.17999999999999</v>
      </c>
      <c r="O26" s="105">
        <f>Sheet1!F74</f>
        <v>14.412118244542304</v>
      </c>
    </row>
    <row r="27" spans="1:15" x14ac:dyDescent="0.25">
      <c r="A27">
        <v>2.2999999999999998</v>
      </c>
      <c r="B27" s="67">
        <f t="shared" si="0"/>
        <v>186.64010551362878</v>
      </c>
      <c r="C27" s="67">
        <f>A27*Sheet1!D36</f>
        <v>110.39999999999999</v>
      </c>
      <c r="E27" s="67">
        <f t="shared" si="1"/>
        <v>76.240105513628777</v>
      </c>
      <c r="H27">
        <v>12</v>
      </c>
      <c r="I27" s="105">
        <f>(0.5*Sheet1!D80*(3.141593*((Sheet1!D13/2)*(Sheet1!D13/2)))*(H27*H27*H27)*(Sheet1!D81/100))</f>
        <v>221.04578437378615</v>
      </c>
      <c r="J27" s="67">
        <f>VLOOKUP(I27,B5:C334,2,TRUE)</f>
        <v>120</v>
      </c>
      <c r="K27" s="67">
        <f>J27/Sheet1!D36*Sheet1!D82</f>
        <v>3.5</v>
      </c>
      <c r="L27" s="67">
        <f t="shared" si="2"/>
        <v>116.5</v>
      </c>
      <c r="O27" s="105">
        <f>Sheet1!F74</f>
        <v>14.412118244542304</v>
      </c>
    </row>
    <row r="28" spans="1:15" x14ac:dyDescent="0.25">
      <c r="A28">
        <v>2.4</v>
      </c>
      <c r="B28" s="67">
        <f t="shared" si="0"/>
        <v>198.21380108856366</v>
      </c>
      <c r="C28" s="67">
        <f>A28*Sheet1!D36</f>
        <v>115.19999999999999</v>
      </c>
      <c r="E28" s="67">
        <f t="shared" si="1"/>
        <v>83.013801088563667</v>
      </c>
      <c r="I28" s="105"/>
      <c r="O28" s="105">
        <f>Sheet1!F74</f>
        <v>14.412118244542304</v>
      </c>
    </row>
    <row r="29" spans="1:15" x14ac:dyDescent="0.25">
      <c r="A29">
        <v>2.5</v>
      </c>
      <c r="B29" s="67">
        <f t="shared" si="0"/>
        <v>210.07573902838942</v>
      </c>
      <c r="C29" s="67">
        <f>A29*Sheet1!D36</f>
        <v>120</v>
      </c>
      <c r="E29" s="67">
        <f t="shared" si="1"/>
        <v>90.075739028389407</v>
      </c>
      <c r="I29" s="105"/>
      <c r="O29" s="105">
        <f>Sheet1!F74</f>
        <v>14.412118244542304</v>
      </c>
    </row>
    <row r="30" spans="1:15" x14ac:dyDescent="0.25">
      <c r="A30">
        <v>2.6</v>
      </c>
      <c r="B30" s="67">
        <f t="shared" si="0"/>
        <v>222.22591933310599</v>
      </c>
      <c r="C30" s="67">
        <f>A30*Sheet1!D36</f>
        <v>124.80000000000001</v>
      </c>
      <c r="E30" s="67">
        <f t="shared" si="1"/>
        <v>97.425919333105981</v>
      </c>
      <c r="I30" s="105"/>
      <c r="O30" s="105">
        <f>Sheet1!F74</f>
        <v>14.412118244542304</v>
      </c>
    </row>
    <row r="31" spans="1:15" x14ac:dyDescent="0.25">
      <c r="A31">
        <v>2.7</v>
      </c>
      <c r="B31" s="67">
        <f t="shared" si="0"/>
        <v>234.66434200271345</v>
      </c>
      <c r="C31" s="67">
        <f>A31*Sheet1!D36</f>
        <v>129.60000000000002</v>
      </c>
      <c r="E31" s="67">
        <f t="shared" si="1"/>
        <v>105.06434200271342</v>
      </c>
      <c r="I31" s="105"/>
      <c r="O31" s="105">
        <f>Sheet1!F74</f>
        <v>14.412118244542304</v>
      </c>
    </row>
    <row r="32" spans="1:15" x14ac:dyDescent="0.25">
      <c r="A32">
        <v>2.8</v>
      </c>
      <c r="B32" s="67">
        <f t="shared" si="0"/>
        <v>247.39100703721164</v>
      </c>
      <c r="C32" s="67">
        <f>A32*Sheet1!D36</f>
        <v>134.39999999999998</v>
      </c>
      <c r="E32" s="67">
        <f t="shared" si="1"/>
        <v>112.99100703721165</v>
      </c>
      <c r="I32" s="105"/>
      <c r="O32" s="105">
        <f>Sheet1!F74</f>
        <v>14.412118244542304</v>
      </c>
    </row>
    <row r="33" spans="1:15" x14ac:dyDescent="0.25">
      <c r="A33">
        <v>2.9</v>
      </c>
      <c r="B33" s="67">
        <f t="shared" si="0"/>
        <v>260.40591443660077</v>
      </c>
      <c r="C33" s="67">
        <f>A33*Sheet1!D36</f>
        <v>139.19999999999999</v>
      </c>
      <c r="E33" s="67">
        <f t="shared" si="1"/>
        <v>121.20591443660078</v>
      </c>
      <c r="I33" s="105"/>
      <c r="O33" s="105">
        <f>Sheet1!F74</f>
        <v>14.412118244542304</v>
      </c>
    </row>
    <row r="34" spans="1:15" x14ac:dyDescent="0.25">
      <c r="A34">
        <v>3</v>
      </c>
      <c r="B34" s="67">
        <f t="shared" si="0"/>
        <v>273.70906420088073</v>
      </c>
      <c r="C34" s="67">
        <f>A34*Sheet1!D36</f>
        <v>144</v>
      </c>
      <c r="E34" s="67">
        <f t="shared" si="1"/>
        <v>129.70906420088073</v>
      </c>
      <c r="I34" s="105"/>
      <c r="O34" s="105">
        <f>Sheet1!F74</f>
        <v>14.412118244542304</v>
      </c>
    </row>
    <row r="35" spans="1:15" x14ac:dyDescent="0.25">
      <c r="A35">
        <v>3.1</v>
      </c>
      <c r="B35" s="67">
        <f t="shared" si="0"/>
        <v>287.30045633005159</v>
      </c>
      <c r="C35" s="67">
        <f>A35*Sheet1!D36</f>
        <v>148.80000000000001</v>
      </c>
      <c r="E35" s="67">
        <f t="shared" si="1"/>
        <v>138.50045633005155</v>
      </c>
      <c r="O35" s="105">
        <f>Sheet1!F74</f>
        <v>14.412118244542304</v>
      </c>
    </row>
    <row r="36" spans="1:15" x14ac:dyDescent="0.25">
      <c r="A36">
        <v>3.2</v>
      </c>
      <c r="B36" s="67">
        <f t="shared" si="0"/>
        <v>301.18009082411322</v>
      </c>
      <c r="C36" s="67">
        <f>A36*Sheet1!D36</f>
        <v>153.60000000000002</v>
      </c>
      <c r="E36" s="67">
        <f t="shared" si="1"/>
        <v>147.58009082411323</v>
      </c>
      <c r="O36" s="105">
        <f>Sheet1!F74</f>
        <v>14.412118244542304</v>
      </c>
    </row>
    <row r="37" spans="1:15" x14ac:dyDescent="0.25">
      <c r="A37">
        <v>3.3</v>
      </c>
      <c r="B37" s="67">
        <f t="shared" si="0"/>
        <v>315.34796768306569</v>
      </c>
      <c r="C37" s="67">
        <f>A37*Sheet1!D36</f>
        <v>158.39999999999998</v>
      </c>
      <c r="E37" s="67">
        <f t="shared" si="1"/>
        <v>156.94796768306568</v>
      </c>
      <c r="O37" s="105">
        <f>Sheet1!F74</f>
        <v>14.412118244542304</v>
      </c>
    </row>
    <row r="38" spans="1:15" x14ac:dyDescent="0.25">
      <c r="A38">
        <v>3.4</v>
      </c>
      <c r="B38" s="67">
        <f t="shared" si="0"/>
        <v>329.80408690690899</v>
      </c>
      <c r="C38" s="67">
        <f>A38*Sheet1!D36</f>
        <v>163.19999999999999</v>
      </c>
      <c r="E38" s="67">
        <f t="shared" si="1"/>
        <v>166.604086906909</v>
      </c>
      <c r="O38" s="105">
        <f>Sheet1!F74</f>
        <v>14.412118244542304</v>
      </c>
    </row>
    <row r="39" spans="1:15" x14ac:dyDescent="0.25">
      <c r="A39">
        <v>3.5</v>
      </c>
      <c r="B39" s="67">
        <f t="shared" si="0"/>
        <v>344.54844849564324</v>
      </c>
      <c r="C39" s="67">
        <f>A39*Sheet1!D36</f>
        <v>168</v>
      </c>
      <c r="E39" s="67">
        <f t="shared" si="1"/>
        <v>176.54844849564321</v>
      </c>
      <c r="O39" s="105">
        <f>Sheet1!F74</f>
        <v>14.412118244542304</v>
      </c>
    </row>
    <row r="40" spans="1:15" x14ac:dyDescent="0.25">
      <c r="A40">
        <v>3.6</v>
      </c>
      <c r="B40" s="67">
        <f t="shared" si="0"/>
        <v>359.58105244926833</v>
      </c>
      <c r="C40" s="67">
        <f>A40*Sheet1!D36</f>
        <v>172.8</v>
      </c>
      <c r="E40" s="67">
        <f t="shared" si="1"/>
        <v>186.78105244926829</v>
      </c>
      <c r="O40" s="105">
        <f>Sheet1!F74</f>
        <v>14.412118244542304</v>
      </c>
    </row>
    <row r="41" spans="1:15" x14ac:dyDescent="0.25">
      <c r="A41">
        <v>3.7</v>
      </c>
      <c r="B41" s="67">
        <f t="shared" si="0"/>
        <v>374.90189876778419</v>
      </c>
      <c r="C41" s="67">
        <f>A41*Sheet1!D36</f>
        <v>177.60000000000002</v>
      </c>
      <c r="E41" s="67">
        <f t="shared" si="1"/>
        <v>197.30189876778417</v>
      </c>
      <c r="O41" s="105">
        <f>Sheet1!F74</f>
        <v>14.412118244542304</v>
      </c>
    </row>
    <row r="42" spans="1:15" x14ac:dyDescent="0.25">
      <c r="A42">
        <v>3.8</v>
      </c>
      <c r="B42" s="67">
        <f t="shared" si="0"/>
        <v>390.51098745119083</v>
      </c>
      <c r="C42" s="67">
        <f>A42*Sheet1!D36</f>
        <v>182.39999999999998</v>
      </c>
      <c r="E42" s="67">
        <f t="shared" si="1"/>
        <v>208.11098745119085</v>
      </c>
      <c r="O42" s="105">
        <f>Sheet1!F74</f>
        <v>14.412118244542304</v>
      </c>
    </row>
    <row r="43" spans="1:15" x14ac:dyDescent="0.25">
      <c r="A43">
        <v>3.9</v>
      </c>
      <c r="B43" s="67">
        <f t="shared" si="0"/>
        <v>406.40831849948842</v>
      </c>
      <c r="C43" s="67">
        <f>A43*Sheet1!D36</f>
        <v>187.2</v>
      </c>
      <c r="E43" s="67">
        <f t="shared" si="1"/>
        <v>219.20831849948843</v>
      </c>
      <c r="O43" s="105">
        <f>Sheet1!F74</f>
        <v>14.412118244542304</v>
      </c>
    </row>
    <row r="44" spans="1:15" x14ac:dyDescent="0.25">
      <c r="A44">
        <v>4</v>
      </c>
      <c r="B44" s="67">
        <f t="shared" si="0"/>
        <v>422.5938919126769</v>
      </c>
      <c r="C44" s="67">
        <f>A44*Sheet1!D36</f>
        <v>192</v>
      </c>
      <c r="E44" s="67">
        <f t="shared" si="1"/>
        <v>230.59389191267687</v>
      </c>
      <c r="O44" s="105">
        <f>Sheet1!F74</f>
        <v>14.412118244542304</v>
      </c>
    </row>
    <row r="45" spans="1:15" x14ac:dyDescent="0.25">
      <c r="A45">
        <v>4.0999999999999996</v>
      </c>
      <c r="B45" s="67">
        <f t="shared" si="0"/>
        <v>439.06770769075609</v>
      </c>
      <c r="C45" s="67">
        <f>A45*Sheet1!D36</f>
        <v>196.79999999999998</v>
      </c>
      <c r="E45" s="67">
        <f t="shared" si="1"/>
        <v>242.26770769075611</v>
      </c>
      <c r="O45" s="105">
        <f>Sheet1!F74</f>
        <v>14.412118244542304</v>
      </c>
    </row>
    <row r="46" spans="1:15" x14ac:dyDescent="0.25">
      <c r="A46">
        <v>4.2</v>
      </c>
      <c r="B46" s="67">
        <f t="shared" si="0"/>
        <v>455.82976583372624</v>
      </c>
      <c r="C46" s="67">
        <f>A46*Sheet1!D36</f>
        <v>201.60000000000002</v>
      </c>
      <c r="E46" s="67">
        <f t="shared" si="1"/>
        <v>254.22976583372625</v>
      </c>
      <c r="O46" s="105">
        <f>Sheet1!F74</f>
        <v>14.412118244542304</v>
      </c>
    </row>
    <row r="47" spans="1:15" x14ac:dyDescent="0.25">
      <c r="A47">
        <v>4.3</v>
      </c>
      <c r="B47" s="67">
        <f t="shared" si="0"/>
        <v>472.88006634158717</v>
      </c>
      <c r="C47" s="67">
        <f>A47*Sheet1!D36</f>
        <v>206.39999999999998</v>
      </c>
      <c r="E47" s="67">
        <f t="shared" si="1"/>
        <v>266.48006634158719</v>
      </c>
      <c r="O47" s="105">
        <f>Sheet1!F74</f>
        <v>14.412118244542304</v>
      </c>
    </row>
    <row r="48" spans="1:15" x14ac:dyDescent="0.25">
      <c r="A48">
        <v>4.4000000000000004</v>
      </c>
      <c r="B48" s="67">
        <f t="shared" si="0"/>
        <v>490.21860921433904</v>
      </c>
      <c r="C48" s="67">
        <f>A48*Sheet1!D36</f>
        <v>211.20000000000002</v>
      </c>
      <c r="E48" s="67">
        <f t="shared" si="1"/>
        <v>279.01860921433905</v>
      </c>
      <c r="O48" s="105">
        <f>Sheet1!F74</f>
        <v>14.412118244542304</v>
      </c>
    </row>
    <row r="49" spans="1:15" x14ac:dyDescent="0.25">
      <c r="A49">
        <v>4.5</v>
      </c>
      <c r="B49" s="67">
        <f t="shared" si="0"/>
        <v>507.84539445198163</v>
      </c>
      <c r="C49" s="67">
        <f>A49*Sheet1!D36</f>
        <v>216</v>
      </c>
      <c r="E49" s="67">
        <f t="shared" si="1"/>
        <v>291.84539445198163</v>
      </c>
      <c r="O49" s="105">
        <f>Sheet1!F74</f>
        <v>14.412118244542304</v>
      </c>
    </row>
    <row r="50" spans="1:15" x14ac:dyDescent="0.25">
      <c r="A50">
        <v>4.5999999999999996</v>
      </c>
      <c r="B50" s="67">
        <f t="shared" si="0"/>
        <v>525.76042205451506</v>
      </c>
      <c r="C50" s="67">
        <f>A50*Sheet1!D36</f>
        <v>220.79999999999998</v>
      </c>
      <c r="E50" s="67">
        <f t="shared" si="1"/>
        <v>304.96042205451511</v>
      </c>
      <c r="O50" s="105">
        <f>Sheet1!F74</f>
        <v>14.412118244542304</v>
      </c>
    </row>
    <row r="51" spans="1:15" x14ac:dyDescent="0.25">
      <c r="A51">
        <v>4.7</v>
      </c>
      <c r="B51" s="67">
        <f t="shared" si="0"/>
        <v>543.96369202193955</v>
      </c>
      <c r="C51" s="67">
        <f>A51*Sheet1!D36</f>
        <v>225.60000000000002</v>
      </c>
      <c r="E51" s="67">
        <f t="shared" si="1"/>
        <v>318.36369202193953</v>
      </c>
      <c r="O51" s="105">
        <f>Sheet1!F74</f>
        <v>14.412118244542304</v>
      </c>
    </row>
    <row r="52" spans="1:15" x14ac:dyDescent="0.25">
      <c r="A52">
        <v>4.8</v>
      </c>
      <c r="B52" s="67">
        <f t="shared" si="0"/>
        <v>562.45520435425465</v>
      </c>
      <c r="C52" s="67">
        <f>A52*Sheet1!D36</f>
        <v>230.39999999999998</v>
      </c>
      <c r="E52" s="67">
        <f t="shared" si="1"/>
        <v>332.05520435425467</v>
      </c>
      <c r="O52" s="105">
        <f>Sheet1!F74</f>
        <v>14.412118244542304</v>
      </c>
    </row>
    <row r="53" spans="1:15" x14ac:dyDescent="0.25">
      <c r="A53">
        <v>4.9000000000000004</v>
      </c>
      <c r="B53" s="67">
        <f t="shared" si="0"/>
        <v>581.23495905146081</v>
      </c>
      <c r="C53" s="67">
        <f>A53*Sheet1!D36</f>
        <v>235.20000000000002</v>
      </c>
      <c r="E53" s="67">
        <f t="shared" si="1"/>
        <v>346.03495905146082</v>
      </c>
      <c r="O53" s="105">
        <f>Sheet1!F74</f>
        <v>14.412118244542304</v>
      </c>
    </row>
    <row r="54" spans="1:15" x14ac:dyDescent="0.25">
      <c r="A54">
        <v>5</v>
      </c>
      <c r="B54" s="67">
        <f t="shared" si="0"/>
        <v>600.30295611355768</v>
      </c>
      <c r="C54" s="67">
        <f>A54*Sheet1!D36</f>
        <v>240</v>
      </c>
      <c r="E54" s="67">
        <f t="shared" si="1"/>
        <v>360.30295611355763</v>
      </c>
      <c r="O54" s="105">
        <f>Sheet1!F74</f>
        <v>14.412118244542304</v>
      </c>
    </row>
    <row r="55" spans="1:15" x14ac:dyDescent="0.25">
      <c r="A55">
        <v>5.0999999999999996</v>
      </c>
      <c r="B55" s="67">
        <f t="shared" si="0"/>
        <v>619.65919554054528</v>
      </c>
      <c r="C55" s="67">
        <f>A55*Sheet1!D36</f>
        <v>244.79999999999998</v>
      </c>
      <c r="E55" s="67">
        <f t="shared" si="1"/>
        <v>374.85919554054533</v>
      </c>
      <c r="O55" s="105">
        <f>Sheet1!F74</f>
        <v>14.412118244542304</v>
      </c>
    </row>
    <row r="56" spans="1:15" x14ac:dyDescent="0.25">
      <c r="A56">
        <v>5.2</v>
      </c>
      <c r="B56" s="67">
        <f t="shared" si="0"/>
        <v>639.30367733242394</v>
      </c>
      <c r="C56" s="67">
        <f>A56*Sheet1!D36</f>
        <v>249.60000000000002</v>
      </c>
      <c r="E56" s="67">
        <f t="shared" si="1"/>
        <v>389.70367733242392</v>
      </c>
      <c r="O56" s="105">
        <f>Sheet1!F74</f>
        <v>14.412118244542304</v>
      </c>
    </row>
    <row r="57" spans="1:15" x14ac:dyDescent="0.25">
      <c r="A57">
        <v>5.3</v>
      </c>
      <c r="B57" s="67">
        <f t="shared" si="0"/>
        <v>659.23640148919333</v>
      </c>
      <c r="C57" s="67">
        <f>A57*Sheet1!D36</f>
        <v>254.39999999999998</v>
      </c>
      <c r="E57" s="67">
        <f t="shared" si="1"/>
        <v>404.83640148919335</v>
      </c>
      <c r="O57" s="105">
        <f>Sheet1!F74</f>
        <v>14.412118244542304</v>
      </c>
    </row>
    <row r="58" spans="1:15" x14ac:dyDescent="0.25">
      <c r="A58">
        <v>5.4</v>
      </c>
      <c r="B58" s="67">
        <f t="shared" si="0"/>
        <v>679.45736801085377</v>
      </c>
      <c r="C58" s="67">
        <f>A58*Sheet1!D36</f>
        <v>259.20000000000005</v>
      </c>
      <c r="E58" s="67">
        <f t="shared" si="1"/>
        <v>420.25736801085367</v>
      </c>
      <c r="O58" s="105">
        <f>Sheet1!F74</f>
        <v>14.412118244542304</v>
      </c>
    </row>
    <row r="59" spans="1:15" x14ac:dyDescent="0.25">
      <c r="A59">
        <v>5.5</v>
      </c>
      <c r="B59" s="67">
        <f t="shared" si="0"/>
        <v>699.96657689740471</v>
      </c>
      <c r="C59" s="67">
        <f>A59*Sheet1!D36</f>
        <v>264</v>
      </c>
      <c r="E59" s="67">
        <f t="shared" si="1"/>
        <v>435.96657689740471</v>
      </c>
      <c r="O59" s="105">
        <f>Sheet1!F74</f>
        <v>14.412118244542304</v>
      </c>
    </row>
    <row r="60" spans="1:15" x14ac:dyDescent="0.25">
      <c r="A60">
        <v>5.6</v>
      </c>
      <c r="B60" s="67">
        <f t="shared" si="0"/>
        <v>720.76402814884659</v>
      </c>
      <c r="C60" s="67">
        <f>A60*Sheet1!D36</f>
        <v>268.79999999999995</v>
      </c>
      <c r="E60" s="67">
        <f t="shared" si="1"/>
        <v>451.96402814884658</v>
      </c>
      <c r="O60" s="105">
        <f>Sheet1!F74</f>
        <v>14.412118244542304</v>
      </c>
    </row>
    <row r="61" spans="1:15" x14ac:dyDescent="0.25">
      <c r="A61">
        <v>5.7</v>
      </c>
      <c r="B61" s="67">
        <f t="shared" si="0"/>
        <v>741.84972176517954</v>
      </c>
      <c r="C61" s="67">
        <f>A61*Sheet1!D36</f>
        <v>273.60000000000002</v>
      </c>
      <c r="E61" s="67">
        <f t="shared" si="1"/>
        <v>468.24972176517952</v>
      </c>
      <c r="O61" s="105">
        <f>Sheet1!F74</f>
        <v>14.412118244542304</v>
      </c>
    </row>
    <row r="62" spans="1:15" x14ac:dyDescent="0.25">
      <c r="A62">
        <v>5.8</v>
      </c>
      <c r="B62" s="67">
        <f t="shared" si="0"/>
        <v>763.22365774640309</v>
      </c>
      <c r="C62" s="67">
        <f>A62*Sheet1!D36</f>
        <v>278.39999999999998</v>
      </c>
      <c r="E62" s="67">
        <f t="shared" si="1"/>
        <v>484.82365774640311</v>
      </c>
      <c r="O62" s="105">
        <f>Sheet1!F74</f>
        <v>14.412118244542304</v>
      </c>
    </row>
    <row r="63" spans="1:15" x14ac:dyDescent="0.25">
      <c r="A63">
        <v>5.9</v>
      </c>
      <c r="B63" s="67">
        <f t="shared" si="0"/>
        <v>784.88583609251771</v>
      </c>
      <c r="C63" s="67">
        <f>A63*Sheet1!D36</f>
        <v>283.20000000000005</v>
      </c>
      <c r="E63" s="67">
        <f t="shared" si="1"/>
        <v>501.68583609251766</v>
      </c>
      <c r="O63" s="105">
        <f>Sheet1!F74</f>
        <v>14.412118244542304</v>
      </c>
    </row>
    <row r="64" spans="1:15" x14ac:dyDescent="0.25">
      <c r="A64">
        <v>6</v>
      </c>
      <c r="B64" s="67">
        <f t="shared" si="0"/>
        <v>806.83625680352293</v>
      </c>
      <c r="C64" s="67">
        <f>A64*Sheet1!D36</f>
        <v>288</v>
      </c>
      <c r="E64" s="67">
        <f t="shared" si="1"/>
        <v>518.83625680352293</v>
      </c>
      <c r="O64" s="105">
        <f>Sheet1!F74</f>
        <v>14.412118244542304</v>
      </c>
    </row>
    <row r="65" spans="1:15" x14ac:dyDescent="0.25">
      <c r="A65">
        <v>6.1</v>
      </c>
      <c r="B65" s="67">
        <f t="shared" si="0"/>
        <v>829.07491987941899</v>
      </c>
      <c r="C65" s="67">
        <f>A65*Sheet1!D36</f>
        <v>292.79999999999995</v>
      </c>
      <c r="E65" s="67">
        <f t="shared" si="1"/>
        <v>536.27491987941903</v>
      </c>
      <c r="O65" s="105">
        <f>Sheet1!F74</f>
        <v>14.412118244542304</v>
      </c>
    </row>
    <row r="66" spans="1:15" x14ac:dyDescent="0.25">
      <c r="A66">
        <v>6.2</v>
      </c>
      <c r="B66" s="67">
        <f t="shared" si="0"/>
        <v>851.60182532020622</v>
      </c>
      <c r="C66" s="67">
        <f>A66*Sheet1!D36</f>
        <v>297.60000000000002</v>
      </c>
      <c r="E66" s="67">
        <f t="shared" si="1"/>
        <v>554.00182532020619</v>
      </c>
      <c r="O66" s="105">
        <f>Sheet1!F74</f>
        <v>14.412118244542304</v>
      </c>
    </row>
    <row r="67" spans="1:15" x14ac:dyDescent="0.25">
      <c r="A67">
        <v>6.3</v>
      </c>
      <c r="B67" s="67">
        <f t="shared" si="0"/>
        <v>874.41697312588394</v>
      </c>
      <c r="C67" s="67">
        <f>A67*Sheet1!D36</f>
        <v>302.39999999999998</v>
      </c>
      <c r="E67" s="67">
        <f t="shared" si="1"/>
        <v>572.01697312588396</v>
      </c>
      <c r="O67" s="105">
        <f>Sheet1!F74</f>
        <v>14.412118244542304</v>
      </c>
    </row>
    <row r="68" spans="1:15" x14ac:dyDescent="0.25">
      <c r="A68">
        <v>6.4</v>
      </c>
      <c r="B68" s="67">
        <f t="shared" si="0"/>
        <v>897.52036329645296</v>
      </c>
      <c r="C68" s="67">
        <f>A68*Sheet1!D36</f>
        <v>307.20000000000005</v>
      </c>
      <c r="E68" s="67">
        <f t="shared" si="1"/>
        <v>590.32036329645291</v>
      </c>
      <c r="O68" s="105">
        <f>Sheet1!F74</f>
        <v>14.412118244542304</v>
      </c>
    </row>
    <row r="69" spans="1:15" x14ac:dyDescent="0.25">
      <c r="A69">
        <v>6.5</v>
      </c>
      <c r="B69" s="67">
        <f t="shared" ref="B69:B132" si="3">C69+E69</f>
        <v>920.91199583191235</v>
      </c>
      <c r="C69" s="67">
        <f>A69*Sheet1!D36</f>
        <v>312</v>
      </c>
      <c r="E69" s="67">
        <f t="shared" ref="E69:E132" si="4">(A69*A69)*O69</f>
        <v>608.91199583191235</v>
      </c>
      <c r="O69" s="105">
        <f>Sheet1!F74</f>
        <v>14.412118244542304</v>
      </c>
    </row>
    <row r="70" spans="1:15" x14ac:dyDescent="0.25">
      <c r="A70">
        <v>6.6</v>
      </c>
      <c r="B70" s="67">
        <f t="shared" si="3"/>
        <v>944.59187073226269</v>
      </c>
      <c r="C70" s="67">
        <f>A70*Sheet1!D36</f>
        <v>316.79999999999995</v>
      </c>
      <c r="E70" s="67">
        <f t="shared" si="4"/>
        <v>627.79187073226274</v>
      </c>
      <c r="O70" s="105">
        <f>Sheet1!F74</f>
        <v>14.412118244542304</v>
      </c>
    </row>
    <row r="71" spans="1:15" x14ac:dyDescent="0.25">
      <c r="A71">
        <v>6.7</v>
      </c>
      <c r="B71" s="67">
        <f t="shared" si="3"/>
        <v>968.55998799750409</v>
      </c>
      <c r="C71" s="67">
        <f>A71*Sheet1!D36</f>
        <v>321.60000000000002</v>
      </c>
      <c r="E71" s="67">
        <f t="shared" si="4"/>
        <v>646.95998799750407</v>
      </c>
      <c r="O71" s="105">
        <f>Sheet1!F74</f>
        <v>14.412118244542304</v>
      </c>
    </row>
    <row r="72" spans="1:15" x14ac:dyDescent="0.25">
      <c r="A72">
        <v>6.8</v>
      </c>
      <c r="B72" s="67">
        <f t="shared" si="3"/>
        <v>992.81634762763599</v>
      </c>
      <c r="C72" s="67">
        <f>A72*Sheet1!D36</f>
        <v>326.39999999999998</v>
      </c>
      <c r="E72" s="67">
        <f t="shared" si="4"/>
        <v>666.41634762763601</v>
      </c>
      <c r="O72" s="105">
        <f>Sheet1!F74</f>
        <v>14.412118244542304</v>
      </c>
    </row>
    <row r="73" spans="1:15" x14ac:dyDescent="0.25">
      <c r="A73">
        <v>6.9</v>
      </c>
      <c r="B73" s="67">
        <f t="shared" si="3"/>
        <v>1017.3609496226593</v>
      </c>
      <c r="C73" s="67">
        <f>A73*Sheet1!D36</f>
        <v>331.20000000000005</v>
      </c>
      <c r="E73" s="67">
        <f t="shared" si="4"/>
        <v>686.16094962265925</v>
      </c>
      <c r="O73" s="105">
        <f>Sheet1!F74</f>
        <v>14.412118244542304</v>
      </c>
    </row>
    <row r="74" spans="1:15" x14ac:dyDescent="0.25">
      <c r="A74">
        <v>7</v>
      </c>
      <c r="B74" s="67">
        <f t="shared" si="3"/>
        <v>1042.193793982573</v>
      </c>
      <c r="C74" s="67">
        <f>A74*Sheet1!D36</f>
        <v>336</v>
      </c>
      <c r="E74" s="67">
        <f t="shared" si="4"/>
        <v>706.19379398257286</v>
      </c>
      <c r="O74" s="105">
        <f>Sheet1!F74</f>
        <v>14.412118244542304</v>
      </c>
    </row>
    <row r="75" spans="1:15" x14ac:dyDescent="0.25">
      <c r="A75">
        <v>7.1</v>
      </c>
      <c r="B75" s="67">
        <f t="shared" si="3"/>
        <v>1067.3148807073776</v>
      </c>
      <c r="C75" s="67">
        <f>A75*Sheet1!D36</f>
        <v>340.79999999999995</v>
      </c>
      <c r="E75" s="67">
        <f t="shared" si="4"/>
        <v>726.51488070737753</v>
      </c>
      <c r="O75" s="105">
        <f>Sheet1!F74</f>
        <v>14.412118244542304</v>
      </c>
    </row>
    <row r="76" spans="1:15" x14ac:dyDescent="0.25">
      <c r="A76">
        <v>7.2</v>
      </c>
      <c r="B76" s="67">
        <f t="shared" si="3"/>
        <v>1092.7242097970732</v>
      </c>
      <c r="C76" s="67">
        <f>A76*Sheet1!D36</f>
        <v>345.6</v>
      </c>
      <c r="E76" s="67">
        <f t="shared" si="4"/>
        <v>747.12420979707315</v>
      </c>
      <c r="O76" s="105">
        <f>Sheet1!F74</f>
        <v>14.412118244542304</v>
      </c>
    </row>
    <row r="77" spans="1:15" x14ac:dyDescent="0.25">
      <c r="A77">
        <v>7.3</v>
      </c>
      <c r="B77" s="67">
        <f t="shared" si="3"/>
        <v>1118.4217812516595</v>
      </c>
      <c r="C77" s="67">
        <f>A77*Sheet1!D36</f>
        <v>350.4</v>
      </c>
      <c r="E77" s="67">
        <f t="shared" si="4"/>
        <v>768.02178125165938</v>
      </c>
      <c r="O77" s="105">
        <f>Sheet1!F74</f>
        <v>14.412118244542304</v>
      </c>
    </row>
    <row r="78" spans="1:15" x14ac:dyDescent="0.25">
      <c r="A78">
        <v>7.4</v>
      </c>
      <c r="B78" s="67">
        <f t="shared" si="3"/>
        <v>1144.4075950711367</v>
      </c>
      <c r="C78" s="67">
        <f>A78*Sheet1!D36</f>
        <v>355.20000000000005</v>
      </c>
      <c r="E78" s="67">
        <f t="shared" si="4"/>
        <v>789.20759507113667</v>
      </c>
      <c r="O78" s="105">
        <f>Sheet1!F74</f>
        <v>14.412118244542304</v>
      </c>
    </row>
    <row r="79" spans="1:15" x14ac:dyDescent="0.25">
      <c r="A79">
        <v>7.5</v>
      </c>
      <c r="B79" s="67">
        <f t="shared" si="3"/>
        <v>1170.6816512555047</v>
      </c>
      <c r="C79" s="67">
        <f>A79*Sheet1!D36</f>
        <v>360</v>
      </c>
      <c r="E79" s="67">
        <f t="shared" si="4"/>
        <v>810.68165125550456</v>
      </c>
      <c r="O79" s="105">
        <f>Sheet1!F74</f>
        <v>14.412118244542304</v>
      </c>
    </row>
    <row r="80" spans="1:15" x14ac:dyDescent="0.25">
      <c r="A80">
        <v>7.6</v>
      </c>
      <c r="B80" s="67">
        <f t="shared" si="3"/>
        <v>1197.2439498047634</v>
      </c>
      <c r="C80" s="67">
        <f>A80*Sheet1!D36</f>
        <v>364.79999999999995</v>
      </c>
      <c r="E80" s="67">
        <f t="shared" si="4"/>
        <v>832.44394980476341</v>
      </c>
      <c r="O80" s="105">
        <f>Sheet1!F74</f>
        <v>14.412118244542304</v>
      </c>
    </row>
    <row r="81" spans="1:15" x14ac:dyDescent="0.25">
      <c r="A81">
        <v>7.7</v>
      </c>
      <c r="B81" s="67">
        <f t="shared" si="3"/>
        <v>1224.0944907189132</v>
      </c>
      <c r="C81" s="67">
        <f>A81*Sheet1!D36</f>
        <v>369.6</v>
      </c>
      <c r="E81" s="67">
        <f t="shared" si="4"/>
        <v>854.49449071891331</v>
      </c>
      <c r="O81" s="105">
        <f>Sheet1!F74</f>
        <v>14.412118244542304</v>
      </c>
    </row>
    <row r="82" spans="1:15" x14ac:dyDescent="0.25">
      <c r="A82">
        <v>7.8</v>
      </c>
      <c r="B82" s="67">
        <f t="shared" si="3"/>
        <v>1251.2332739979538</v>
      </c>
      <c r="C82" s="67">
        <f>A82*Sheet1!D36</f>
        <v>374.4</v>
      </c>
      <c r="E82" s="67">
        <f t="shared" si="4"/>
        <v>876.83327399795371</v>
      </c>
      <c r="O82" s="105">
        <f>Sheet1!F74</f>
        <v>14.412118244542304</v>
      </c>
    </row>
    <row r="83" spans="1:15" x14ac:dyDescent="0.25">
      <c r="A83">
        <v>7.9</v>
      </c>
      <c r="B83" s="67">
        <f t="shared" si="3"/>
        <v>1278.6602996418853</v>
      </c>
      <c r="C83" s="67">
        <f>A83*Sheet1!D36</f>
        <v>379.20000000000005</v>
      </c>
      <c r="E83" s="67">
        <f t="shared" si="4"/>
        <v>899.46029964188529</v>
      </c>
      <c r="O83" s="105">
        <f>Sheet1!F74</f>
        <v>14.412118244542304</v>
      </c>
    </row>
    <row r="84" spans="1:15" x14ac:dyDescent="0.25">
      <c r="A84">
        <v>8</v>
      </c>
      <c r="B84" s="67">
        <f t="shared" si="3"/>
        <v>1306.3755676507076</v>
      </c>
      <c r="C84" s="67">
        <f>A84*Sheet1!D36</f>
        <v>384</v>
      </c>
      <c r="E84" s="67">
        <f t="shared" si="4"/>
        <v>922.37556765070747</v>
      </c>
      <c r="O84" s="105">
        <f>Sheet1!F74</f>
        <v>14.412118244542304</v>
      </c>
    </row>
    <row r="85" spans="1:15" x14ac:dyDescent="0.25">
      <c r="A85">
        <v>8.1</v>
      </c>
      <c r="B85" s="67">
        <f t="shared" si="3"/>
        <v>1334.3790780244206</v>
      </c>
      <c r="C85" s="67">
        <f>A85*Sheet1!D36</f>
        <v>388.79999999999995</v>
      </c>
      <c r="E85" s="67">
        <f t="shared" si="4"/>
        <v>945.5790780244206</v>
      </c>
      <c r="O85" s="105">
        <f>Sheet1!F74</f>
        <v>14.412118244542304</v>
      </c>
    </row>
    <row r="86" spans="1:15" x14ac:dyDescent="0.25">
      <c r="A86">
        <v>8.1999999999999993</v>
      </c>
      <c r="B86" s="67">
        <f t="shared" si="3"/>
        <v>1362.6708307630245</v>
      </c>
      <c r="C86" s="67">
        <f>A86*Sheet1!D36</f>
        <v>393.59999999999997</v>
      </c>
      <c r="E86" s="67">
        <f t="shared" si="4"/>
        <v>969.07083076302445</v>
      </c>
      <c r="O86" s="105">
        <f>Sheet1!F74</f>
        <v>14.412118244542304</v>
      </c>
    </row>
    <row r="87" spans="1:15" x14ac:dyDescent="0.25">
      <c r="A87">
        <v>8.3000000000000007</v>
      </c>
      <c r="B87" s="67">
        <f t="shared" si="3"/>
        <v>1391.2508258665196</v>
      </c>
      <c r="C87" s="67">
        <f>A87*Sheet1!D36</f>
        <v>398.40000000000003</v>
      </c>
      <c r="E87" s="67">
        <f t="shared" si="4"/>
        <v>992.85082586651959</v>
      </c>
      <c r="O87" s="105">
        <f>Sheet1!F74</f>
        <v>14.412118244542304</v>
      </c>
    </row>
    <row r="88" spans="1:15" x14ac:dyDescent="0.25">
      <c r="A88">
        <v>8.4</v>
      </c>
      <c r="B88" s="67">
        <f t="shared" si="3"/>
        <v>1420.1190633349051</v>
      </c>
      <c r="C88" s="67">
        <f>A88*Sheet1!D36</f>
        <v>403.20000000000005</v>
      </c>
      <c r="E88" s="67">
        <f t="shared" si="4"/>
        <v>1016.919063334905</v>
      </c>
      <c r="O88" s="105">
        <f>Sheet1!F74</f>
        <v>14.412118244542304</v>
      </c>
    </row>
    <row r="89" spans="1:15" x14ac:dyDescent="0.25">
      <c r="A89">
        <v>8.5</v>
      </c>
      <c r="B89" s="67">
        <f t="shared" si="3"/>
        <v>1449.2755431681815</v>
      </c>
      <c r="C89" s="67">
        <f>A89*Sheet1!D36</f>
        <v>408</v>
      </c>
      <c r="E89" s="67">
        <f t="shared" si="4"/>
        <v>1041.2755431681815</v>
      </c>
      <c r="O89" s="105">
        <f>Sheet1!F74</f>
        <v>14.412118244542304</v>
      </c>
    </row>
    <row r="90" spans="1:15" x14ac:dyDescent="0.25">
      <c r="A90">
        <v>8.6</v>
      </c>
      <c r="B90" s="67">
        <f t="shared" si="3"/>
        <v>1478.7202653663487</v>
      </c>
      <c r="C90" s="67">
        <f>A90*Sheet1!D36</f>
        <v>412.79999999999995</v>
      </c>
      <c r="E90" s="67">
        <f t="shared" si="4"/>
        <v>1065.9202653663488</v>
      </c>
      <c r="O90" s="105">
        <f>Sheet1!F74</f>
        <v>14.412118244542304</v>
      </c>
    </row>
    <row r="91" spans="1:15" x14ac:dyDescent="0.25">
      <c r="A91">
        <v>8.6999999999999993</v>
      </c>
      <c r="B91" s="67">
        <f t="shared" si="3"/>
        <v>1508.4532299294067</v>
      </c>
      <c r="C91" s="67">
        <f>A91*Sheet1!D36</f>
        <v>417.59999999999997</v>
      </c>
      <c r="E91" s="67">
        <f t="shared" si="4"/>
        <v>1090.8532299294068</v>
      </c>
      <c r="O91" s="105">
        <f>Sheet1!F74</f>
        <v>14.412118244542304</v>
      </c>
    </row>
    <row r="92" spans="1:15" x14ac:dyDescent="0.25">
      <c r="A92">
        <v>8.8000000000000007</v>
      </c>
      <c r="B92" s="67">
        <f t="shared" si="3"/>
        <v>1538.4744368573563</v>
      </c>
      <c r="C92" s="67">
        <f>A92*Sheet1!D36</f>
        <v>422.40000000000003</v>
      </c>
      <c r="E92" s="67">
        <f t="shared" si="4"/>
        <v>1116.0744368573562</v>
      </c>
      <c r="O92" s="105">
        <f>Sheet1!F74</f>
        <v>14.412118244542304</v>
      </c>
    </row>
    <row r="93" spans="1:15" x14ac:dyDescent="0.25">
      <c r="A93">
        <v>8.9</v>
      </c>
      <c r="B93" s="67">
        <f t="shared" si="3"/>
        <v>1568.7838861501962</v>
      </c>
      <c r="C93" s="67">
        <f>A93*Sheet1!D36</f>
        <v>427.20000000000005</v>
      </c>
      <c r="E93" s="67">
        <f t="shared" si="4"/>
        <v>1141.5838861501961</v>
      </c>
      <c r="O93" s="105">
        <f>Sheet1!F74</f>
        <v>14.412118244542304</v>
      </c>
    </row>
    <row r="94" spans="1:15" x14ac:dyDescent="0.25">
      <c r="A94">
        <v>9</v>
      </c>
      <c r="B94" s="67">
        <f t="shared" si="3"/>
        <v>1599.3815778079265</v>
      </c>
      <c r="C94" s="67">
        <f>A94*Sheet1!D36</f>
        <v>432</v>
      </c>
      <c r="E94" s="67">
        <f t="shared" si="4"/>
        <v>1167.3815778079265</v>
      </c>
      <c r="O94" s="105">
        <f>Sheet1!F74</f>
        <v>14.412118244542304</v>
      </c>
    </row>
    <row r="95" spans="1:15" x14ac:dyDescent="0.25">
      <c r="A95">
        <v>9.1</v>
      </c>
      <c r="B95" s="67">
        <f t="shared" si="3"/>
        <v>1630.2675118305481</v>
      </c>
      <c r="C95" s="67">
        <f>A95*Sheet1!D36</f>
        <v>436.79999999999995</v>
      </c>
      <c r="E95" s="67">
        <f t="shared" si="4"/>
        <v>1193.4675118305481</v>
      </c>
      <c r="O95" s="105">
        <f>Sheet1!F74</f>
        <v>14.412118244542304</v>
      </c>
    </row>
    <row r="96" spans="1:15" x14ac:dyDescent="0.25">
      <c r="A96">
        <v>9.1999999999999993</v>
      </c>
      <c r="B96" s="67">
        <f t="shared" si="3"/>
        <v>1661.4416882180603</v>
      </c>
      <c r="C96" s="67">
        <f>A96*Sheet1!D36</f>
        <v>441.59999999999997</v>
      </c>
      <c r="E96" s="67">
        <f t="shared" si="4"/>
        <v>1219.8416882180604</v>
      </c>
      <c r="O96" s="105">
        <f>Sheet1!F74</f>
        <v>14.412118244542304</v>
      </c>
    </row>
    <row r="97" spans="1:15" x14ac:dyDescent="0.25">
      <c r="A97">
        <v>9.3000000000000007</v>
      </c>
      <c r="B97" s="67">
        <f t="shared" si="3"/>
        <v>1692.904106970464</v>
      </c>
      <c r="C97" s="67">
        <f>A97*Sheet1!D36</f>
        <v>446.40000000000003</v>
      </c>
      <c r="E97" s="67">
        <f t="shared" si="4"/>
        <v>1246.5041069704639</v>
      </c>
      <c r="O97" s="105">
        <f>Sheet1!F74</f>
        <v>14.412118244542304</v>
      </c>
    </row>
    <row r="98" spans="1:15" x14ac:dyDescent="0.25">
      <c r="A98">
        <v>9.4</v>
      </c>
      <c r="B98" s="67">
        <f t="shared" si="3"/>
        <v>1724.6547680877582</v>
      </c>
      <c r="C98" s="67">
        <f>A98*Sheet1!D36</f>
        <v>451.20000000000005</v>
      </c>
      <c r="E98" s="67">
        <f t="shared" si="4"/>
        <v>1273.4547680877581</v>
      </c>
      <c r="O98" s="105">
        <f>Sheet1!F74</f>
        <v>14.412118244542304</v>
      </c>
    </row>
    <row r="99" spans="1:15" x14ac:dyDescent="0.25">
      <c r="A99">
        <v>9.5</v>
      </c>
      <c r="B99" s="67">
        <f t="shared" si="3"/>
        <v>1756.693671569943</v>
      </c>
      <c r="C99" s="67">
        <f>A99*Sheet1!D36</f>
        <v>456</v>
      </c>
      <c r="E99" s="67">
        <f t="shared" si="4"/>
        <v>1300.693671569943</v>
      </c>
      <c r="O99" s="105">
        <f>Sheet1!F74</f>
        <v>14.412118244542304</v>
      </c>
    </row>
    <row r="100" spans="1:15" x14ac:dyDescent="0.25">
      <c r="A100">
        <v>9.6</v>
      </c>
      <c r="B100" s="67">
        <f t="shared" si="3"/>
        <v>1789.0208174170186</v>
      </c>
      <c r="C100" s="67">
        <f>A100*Sheet1!D36</f>
        <v>460.79999999999995</v>
      </c>
      <c r="E100" s="67">
        <f t="shared" si="4"/>
        <v>1328.2208174170187</v>
      </c>
      <c r="O100" s="105">
        <f>Sheet1!F74</f>
        <v>14.412118244542304</v>
      </c>
    </row>
    <row r="101" spans="1:15" x14ac:dyDescent="0.25">
      <c r="A101">
        <v>9.6999999999999993</v>
      </c>
      <c r="B101" s="67">
        <f t="shared" si="3"/>
        <v>1821.6362056289852</v>
      </c>
      <c r="C101" s="67">
        <f>A101*Sheet1!D36</f>
        <v>465.59999999999997</v>
      </c>
      <c r="E101" s="67">
        <f t="shared" si="4"/>
        <v>1356.0362056289853</v>
      </c>
      <c r="O101" s="105">
        <f>Sheet1!F74</f>
        <v>14.412118244542304</v>
      </c>
    </row>
    <row r="102" spans="1:15" x14ac:dyDescent="0.25">
      <c r="A102">
        <v>9.8000000000000007</v>
      </c>
      <c r="B102" s="67">
        <f t="shared" si="3"/>
        <v>1854.5398362058434</v>
      </c>
      <c r="C102" s="67">
        <f>A102*Sheet1!D36</f>
        <v>470.40000000000003</v>
      </c>
      <c r="E102" s="67">
        <f t="shared" si="4"/>
        <v>1384.1398362058433</v>
      </c>
      <c r="O102" s="105">
        <f>Sheet1!F74</f>
        <v>14.412118244542304</v>
      </c>
    </row>
    <row r="103" spans="1:15" x14ac:dyDescent="0.25">
      <c r="A103">
        <v>9.9</v>
      </c>
      <c r="B103" s="67">
        <f t="shared" si="3"/>
        <v>1887.7317091475913</v>
      </c>
      <c r="C103" s="67">
        <f>A103*Sheet1!D36</f>
        <v>475.20000000000005</v>
      </c>
      <c r="E103" s="67">
        <f t="shared" si="4"/>
        <v>1412.5317091475913</v>
      </c>
      <c r="O103" s="105">
        <f>Sheet1!F74</f>
        <v>14.412118244542304</v>
      </c>
    </row>
    <row r="104" spans="1:15" x14ac:dyDescent="0.25">
      <c r="A104">
        <v>10</v>
      </c>
      <c r="B104" s="67">
        <f t="shared" si="3"/>
        <v>1921.2118244542305</v>
      </c>
      <c r="C104" s="67">
        <f>A104*Sheet1!D36</f>
        <v>480</v>
      </c>
      <c r="E104" s="67">
        <f t="shared" si="4"/>
        <v>1441.2118244542305</v>
      </c>
      <c r="O104" s="105">
        <f>Sheet1!F74</f>
        <v>14.412118244542304</v>
      </c>
    </row>
    <row r="105" spans="1:15" x14ac:dyDescent="0.25">
      <c r="A105">
        <v>10.1</v>
      </c>
      <c r="B105" s="67">
        <f t="shared" si="3"/>
        <v>1954.9801821257602</v>
      </c>
      <c r="C105" s="67">
        <f>A105*Sheet1!D36</f>
        <v>484.79999999999995</v>
      </c>
      <c r="E105" s="67">
        <f t="shared" si="4"/>
        <v>1470.1801821257602</v>
      </c>
      <c r="O105" s="105">
        <f>Sheet1!F74</f>
        <v>14.412118244542304</v>
      </c>
    </row>
    <row r="106" spans="1:15" x14ac:dyDescent="0.25">
      <c r="A106">
        <v>10.199999999999999</v>
      </c>
      <c r="B106" s="67">
        <f t="shared" si="3"/>
        <v>1989.0367821621812</v>
      </c>
      <c r="C106" s="67">
        <f>A106*Sheet1!D36</f>
        <v>489.59999999999997</v>
      </c>
      <c r="E106" s="67">
        <f t="shared" si="4"/>
        <v>1499.4367821621813</v>
      </c>
      <c r="O106" s="105">
        <f>Sheet1!F74</f>
        <v>14.412118244542304</v>
      </c>
    </row>
    <row r="107" spans="1:15" x14ac:dyDescent="0.25">
      <c r="A107">
        <v>10.3</v>
      </c>
      <c r="B107" s="67">
        <f t="shared" si="3"/>
        <v>2023.3816245634935</v>
      </c>
      <c r="C107" s="67">
        <f>A107*Sheet1!D36</f>
        <v>494.40000000000003</v>
      </c>
      <c r="E107" s="67">
        <f t="shared" si="4"/>
        <v>1528.9816245634934</v>
      </c>
      <c r="O107" s="105">
        <f>Sheet1!F74</f>
        <v>14.412118244542304</v>
      </c>
    </row>
    <row r="108" spans="1:15" x14ac:dyDescent="0.25">
      <c r="A108">
        <v>10.4</v>
      </c>
      <c r="B108" s="67">
        <f t="shared" si="3"/>
        <v>2058.0147093296955</v>
      </c>
      <c r="C108" s="67">
        <f>A108*Sheet1!D36</f>
        <v>499.20000000000005</v>
      </c>
      <c r="E108" s="67">
        <f t="shared" si="4"/>
        <v>1558.8147093296957</v>
      </c>
      <c r="O108" s="105">
        <f>Sheet1!F74</f>
        <v>14.412118244542304</v>
      </c>
    </row>
    <row r="109" spans="1:15" x14ac:dyDescent="0.25">
      <c r="A109">
        <v>10.5</v>
      </c>
      <c r="B109" s="67">
        <f t="shared" si="3"/>
        <v>2092.9360364607892</v>
      </c>
      <c r="C109" s="67">
        <f>A109*Sheet1!D36</f>
        <v>504</v>
      </c>
      <c r="E109" s="67">
        <f t="shared" si="4"/>
        <v>1588.936036460789</v>
      </c>
      <c r="O109" s="105">
        <f>Sheet1!F74</f>
        <v>14.412118244542304</v>
      </c>
    </row>
    <row r="110" spans="1:15" x14ac:dyDescent="0.25">
      <c r="A110">
        <v>10.6</v>
      </c>
      <c r="B110" s="67">
        <f t="shared" si="3"/>
        <v>2128.1456059567736</v>
      </c>
      <c r="C110" s="67">
        <f>A110*Sheet1!D36</f>
        <v>508.79999999999995</v>
      </c>
      <c r="E110" s="67">
        <f t="shared" si="4"/>
        <v>1619.3456059567734</v>
      </c>
      <c r="O110" s="105">
        <f>Sheet1!F74</f>
        <v>14.412118244542304</v>
      </c>
    </row>
    <row r="111" spans="1:15" x14ac:dyDescent="0.25">
      <c r="A111">
        <v>10.7</v>
      </c>
      <c r="B111" s="67">
        <f t="shared" si="3"/>
        <v>2163.6434178176478</v>
      </c>
      <c r="C111" s="67">
        <f>A111*Sheet1!D36</f>
        <v>513.59999999999991</v>
      </c>
      <c r="E111" s="67">
        <f t="shared" si="4"/>
        <v>1650.0434178176481</v>
      </c>
      <c r="O111" s="105">
        <f>Sheet1!F74</f>
        <v>14.412118244542304</v>
      </c>
    </row>
    <row r="112" spans="1:15" x14ac:dyDescent="0.25">
      <c r="A112">
        <v>10.8</v>
      </c>
      <c r="B112" s="67">
        <f t="shared" si="3"/>
        <v>2199.4294720434145</v>
      </c>
      <c r="C112" s="67">
        <f>A112*Sheet1!D36</f>
        <v>518.40000000000009</v>
      </c>
      <c r="E112" s="67">
        <f t="shared" si="4"/>
        <v>1681.0294720434147</v>
      </c>
      <c r="O112" s="105">
        <f>Sheet1!F74</f>
        <v>14.412118244542304</v>
      </c>
    </row>
    <row r="113" spans="1:15" x14ac:dyDescent="0.25">
      <c r="A113">
        <v>10.9</v>
      </c>
      <c r="B113" s="67">
        <f t="shared" si="3"/>
        <v>2235.5037686340711</v>
      </c>
      <c r="C113" s="67">
        <f>A113*Sheet1!D36</f>
        <v>523.20000000000005</v>
      </c>
      <c r="E113" s="67">
        <f t="shared" si="4"/>
        <v>1712.3037686340713</v>
      </c>
      <c r="O113" s="105">
        <f>Sheet1!F74</f>
        <v>14.412118244542304</v>
      </c>
    </row>
    <row r="114" spans="1:15" x14ac:dyDescent="0.25">
      <c r="A114">
        <v>11</v>
      </c>
      <c r="B114" s="67">
        <f t="shared" si="3"/>
        <v>2271.8663075896188</v>
      </c>
      <c r="C114" s="67">
        <f>A114*Sheet1!D36</f>
        <v>528</v>
      </c>
      <c r="E114" s="67">
        <f t="shared" si="4"/>
        <v>1743.8663075896188</v>
      </c>
      <c r="O114" s="105">
        <f>Sheet1!F74</f>
        <v>14.412118244542304</v>
      </c>
    </row>
    <row r="115" spans="1:15" x14ac:dyDescent="0.25">
      <c r="A115">
        <v>11.1</v>
      </c>
      <c r="B115" s="67">
        <f t="shared" si="3"/>
        <v>2308.5170889100573</v>
      </c>
      <c r="C115" s="67">
        <f>A115*Sheet1!D36</f>
        <v>532.79999999999995</v>
      </c>
      <c r="E115" s="67">
        <f t="shared" si="4"/>
        <v>1775.7170889100571</v>
      </c>
      <c r="O115" s="105">
        <f>Sheet1!F74</f>
        <v>14.412118244542304</v>
      </c>
    </row>
    <row r="116" spans="1:15" x14ac:dyDescent="0.25">
      <c r="A116">
        <v>11.2</v>
      </c>
      <c r="B116" s="67">
        <f t="shared" si="3"/>
        <v>2345.456112595386</v>
      </c>
      <c r="C116" s="67">
        <f>A116*Sheet1!D36</f>
        <v>537.59999999999991</v>
      </c>
      <c r="E116" s="67">
        <f t="shared" si="4"/>
        <v>1807.8561125953863</v>
      </c>
      <c r="O116" s="105">
        <f>Sheet1!F74</f>
        <v>14.412118244542304</v>
      </c>
    </row>
    <row r="117" spans="1:15" x14ac:dyDescent="0.25">
      <c r="A117">
        <v>11.3</v>
      </c>
      <c r="B117" s="67">
        <f t="shared" si="3"/>
        <v>2382.6833786456073</v>
      </c>
      <c r="C117" s="67">
        <f>A117*Sheet1!D36</f>
        <v>542.40000000000009</v>
      </c>
      <c r="E117" s="67">
        <f t="shared" si="4"/>
        <v>1840.2833786456069</v>
      </c>
      <c r="O117" s="105">
        <f>Sheet1!F74</f>
        <v>14.412118244542304</v>
      </c>
    </row>
    <row r="118" spans="1:15" x14ac:dyDescent="0.25">
      <c r="A118">
        <v>11.4</v>
      </c>
      <c r="B118" s="67">
        <f t="shared" si="3"/>
        <v>2420.1988870607183</v>
      </c>
      <c r="C118" s="67">
        <f>A118*Sheet1!D36</f>
        <v>547.20000000000005</v>
      </c>
      <c r="E118" s="67">
        <f t="shared" si="4"/>
        <v>1872.9988870607181</v>
      </c>
      <c r="O118" s="105">
        <f>Sheet1!F74</f>
        <v>14.412118244542304</v>
      </c>
    </row>
    <row r="119" spans="1:15" x14ac:dyDescent="0.25">
      <c r="A119">
        <v>11.5</v>
      </c>
      <c r="B119" s="67">
        <f t="shared" si="3"/>
        <v>2458.0026378407197</v>
      </c>
      <c r="C119" s="67">
        <f>A119*Sheet1!D36</f>
        <v>552</v>
      </c>
      <c r="E119" s="67">
        <f t="shared" si="4"/>
        <v>1906.0026378407197</v>
      </c>
      <c r="O119" s="105">
        <f>Sheet1!F74</f>
        <v>14.412118244542304</v>
      </c>
    </row>
    <row r="120" spans="1:15" x14ac:dyDescent="0.25">
      <c r="A120">
        <v>11.6</v>
      </c>
      <c r="B120" s="67">
        <f t="shared" si="3"/>
        <v>2496.0946309856126</v>
      </c>
      <c r="C120" s="67">
        <f>A120*Sheet1!D36</f>
        <v>556.79999999999995</v>
      </c>
      <c r="E120" s="67">
        <f t="shared" si="4"/>
        <v>1939.2946309856125</v>
      </c>
      <c r="O120" s="105">
        <f>Sheet1!F74</f>
        <v>14.412118244542304</v>
      </c>
    </row>
    <row r="121" spans="1:15" x14ac:dyDescent="0.25">
      <c r="A121">
        <v>11.7</v>
      </c>
      <c r="B121" s="67">
        <f t="shared" si="3"/>
        <v>2534.4748664953959</v>
      </c>
      <c r="C121" s="67">
        <f>A121*Sheet1!D36</f>
        <v>561.59999999999991</v>
      </c>
      <c r="E121" s="67">
        <f t="shared" si="4"/>
        <v>1972.8748664953957</v>
      </c>
      <c r="O121" s="105">
        <f>Sheet1!F74</f>
        <v>14.412118244542304</v>
      </c>
    </row>
    <row r="122" spans="1:15" x14ac:dyDescent="0.25">
      <c r="A122">
        <v>11.8</v>
      </c>
      <c r="B122" s="67">
        <f t="shared" si="3"/>
        <v>2573.1433443700707</v>
      </c>
      <c r="C122" s="67">
        <f>A122*Sheet1!D36</f>
        <v>566.40000000000009</v>
      </c>
      <c r="E122" s="67">
        <f t="shared" si="4"/>
        <v>2006.7433443700706</v>
      </c>
      <c r="O122" s="105">
        <f>Sheet1!F74</f>
        <v>14.412118244542304</v>
      </c>
    </row>
    <row r="123" spans="1:15" x14ac:dyDescent="0.25">
      <c r="A123">
        <v>11.9</v>
      </c>
      <c r="B123" s="67">
        <f t="shared" si="3"/>
        <v>2612.1000646096359</v>
      </c>
      <c r="C123" s="67">
        <f>A123*Sheet1!D36</f>
        <v>571.20000000000005</v>
      </c>
      <c r="E123" s="67">
        <f t="shared" si="4"/>
        <v>2040.9000646096358</v>
      </c>
      <c r="O123" s="105">
        <f>Sheet1!F74</f>
        <v>14.412118244542304</v>
      </c>
    </row>
    <row r="124" spans="1:15" x14ac:dyDescent="0.25">
      <c r="A124">
        <v>12</v>
      </c>
      <c r="B124" s="67">
        <f t="shared" si="3"/>
        <v>2651.3450272140917</v>
      </c>
      <c r="C124" s="67">
        <f>A124*Sheet1!D36</f>
        <v>576</v>
      </c>
      <c r="E124" s="67">
        <f t="shared" si="4"/>
        <v>2075.3450272140917</v>
      </c>
      <c r="O124" s="105">
        <f>Sheet1!F74</f>
        <v>14.412118244542304</v>
      </c>
    </row>
    <row r="125" spans="1:15" x14ac:dyDescent="0.25">
      <c r="A125">
        <v>12.1</v>
      </c>
      <c r="B125" s="67">
        <f t="shared" si="3"/>
        <v>2690.8782321834387</v>
      </c>
      <c r="C125" s="67">
        <f>A125*Sheet1!D36</f>
        <v>580.79999999999995</v>
      </c>
      <c r="E125" s="67">
        <f t="shared" si="4"/>
        <v>2110.0782321834386</v>
      </c>
      <c r="O125" s="105">
        <f>Sheet1!F74</f>
        <v>14.412118244542304</v>
      </c>
    </row>
    <row r="126" spans="1:15" x14ac:dyDescent="0.25">
      <c r="A126">
        <v>12.2</v>
      </c>
      <c r="B126" s="67">
        <f t="shared" si="3"/>
        <v>2730.699679517676</v>
      </c>
      <c r="C126" s="67">
        <f>A126*Sheet1!D36</f>
        <v>585.59999999999991</v>
      </c>
      <c r="E126" s="67">
        <f t="shared" si="4"/>
        <v>2145.0996795176761</v>
      </c>
      <c r="O126" s="105">
        <f>Sheet1!F74</f>
        <v>14.412118244542304</v>
      </c>
    </row>
    <row r="127" spans="1:15" x14ac:dyDescent="0.25">
      <c r="A127">
        <v>12.3</v>
      </c>
      <c r="B127" s="67">
        <f t="shared" si="3"/>
        <v>2770.8093692168054</v>
      </c>
      <c r="C127" s="67">
        <f>A127*Sheet1!D36</f>
        <v>590.40000000000009</v>
      </c>
      <c r="E127" s="67">
        <f t="shared" si="4"/>
        <v>2180.4093692168053</v>
      </c>
      <c r="O127" s="105">
        <f>Sheet1!F74</f>
        <v>14.412118244542304</v>
      </c>
    </row>
    <row r="128" spans="1:15" x14ac:dyDescent="0.25">
      <c r="A128">
        <v>12.4</v>
      </c>
      <c r="B128" s="67">
        <f t="shared" si="3"/>
        <v>2811.207301280825</v>
      </c>
      <c r="C128" s="67">
        <f>A128*Sheet1!D36</f>
        <v>595.20000000000005</v>
      </c>
      <c r="E128" s="67">
        <f t="shared" si="4"/>
        <v>2216.0073012808248</v>
      </c>
      <c r="O128" s="105">
        <f>Sheet1!F74</f>
        <v>14.412118244542304</v>
      </c>
    </row>
    <row r="129" spans="1:15" x14ac:dyDescent="0.25">
      <c r="A129">
        <v>12.5</v>
      </c>
      <c r="B129" s="67">
        <f t="shared" si="3"/>
        <v>2851.893475709735</v>
      </c>
      <c r="C129" s="67">
        <f>A129*Sheet1!D36</f>
        <v>600</v>
      </c>
      <c r="E129" s="67">
        <f t="shared" si="4"/>
        <v>2251.893475709735</v>
      </c>
      <c r="O129" s="105">
        <f>Sheet1!F74</f>
        <v>14.412118244542304</v>
      </c>
    </row>
    <row r="130" spans="1:15" x14ac:dyDescent="0.25">
      <c r="A130">
        <v>12.6</v>
      </c>
      <c r="B130" s="67">
        <f t="shared" si="3"/>
        <v>2892.8678925035356</v>
      </c>
      <c r="C130" s="67">
        <f>A130*Sheet1!D36</f>
        <v>604.79999999999995</v>
      </c>
      <c r="E130" s="67">
        <f t="shared" si="4"/>
        <v>2288.0678925035359</v>
      </c>
      <c r="O130" s="105">
        <f>Sheet1!F74</f>
        <v>14.412118244542304</v>
      </c>
    </row>
    <row r="131" spans="1:15" x14ac:dyDescent="0.25">
      <c r="A131">
        <v>12.7</v>
      </c>
      <c r="B131" s="67">
        <f t="shared" si="3"/>
        <v>2934.1305516622278</v>
      </c>
      <c r="C131" s="67">
        <f>A131*Sheet1!D36</f>
        <v>609.59999999999991</v>
      </c>
      <c r="E131" s="67">
        <f t="shared" si="4"/>
        <v>2324.5305516622279</v>
      </c>
      <c r="O131" s="105">
        <f>Sheet1!F74</f>
        <v>14.412118244542304</v>
      </c>
    </row>
    <row r="132" spans="1:15" x14ac:dyDescent="0.25">
      <c r="A132">
        <v>12.8</v>
      </c>
      <c r="B132" s="67">
        <f t="shared" si="3"/>
        <v>2975.6814531858117</v>
      </c>
      <c r="C132" s="67">
        <f>A132*Sheet1!D36</f>
        <v>614.40000000000009</v>
      </c>
      <c r="E132" s="67">
        <f t="shared" si="4"/>
        <v>2361.2814531858116</v>
      </c>
      <c r="O132" s="105">
        <f>Sheet1!F74</f>
        <v>14.412118244542304</v>
      </c>
    </row>
    <row r="133" spans="1:15" x14ac:dyDescent="0.25">
      <c r="A133">
        <v>12.9</v>
      </c>
      <c r="B133" s="67">
        <f t="shared" ref="B133:B196" si="5">C133+E133</f>
        <v>3017.5205970742845</v>
      </c>
      <c r="C133" s="67">
        <f>A133*Sheet1!D36</f>
        <v>619.20000000000005</v>
      </c>
      <c r="E133" s="67">
        <f t="shared" ref="E133:E196" si="6">(A133*A133)*O133</f>
        <v>2398.3205970742847</v>
      </c>
      <c r="O133" s="105">
        <f>Sheet1!F74</f>
        <v>14.412118244542304</v>
      </c>
    </row>
    <row r="134" spans="1:15" x14ac:dyDescent="0.25">
      <c r="A134">
        <v>13</v>
      </c>
      <c r="B134" s="67">
        <f t="shared" si="5"/>
        <v>3059.6479833276494</v>
      </c>
      <c r="C134" s="67">
        <f>A134*Sheet1!D36</f>
        <v>624</v>
      </c>
      <c r="E134" s="67">
        <f t="shared" si="6"/>
        <v>2435.6479833276494</v>
      </c>
      <c r="O134" s="105">
        <f>Sheet1!F74</f>
        <v>14.412118244542304</v>
      </c>
    </row>
    <row r="135" spans="1:15" x14ac:dyDescent="0.25">
      <c r="A135">
        <v>13.1</v>
      </c>
      <c r="B135" s="67">
        <f t="shared" si="5"/>
        <v>3102.063611945905</v>
      </c>
      <c r="C135" s="67">
        <f>A135*Sheet1!D36</f>
        <v>628.79999999999995</v>
      </c>
      <c r="E135" s="67">
        <f t="shared" si="6"/>
        <v>2473.2636119459048</v>
      </c>
      <c r="O135" s="105">
        <f>Sheet1!F74</f>
        <v>14.412118244542304</v>
      </c>
    </row>
    <row r="136" spans="1:15" x14ac:dyDescent="0.25">
      <c r="A136">
        <v>13.2</v>
      </c>
      <c r="B136" s="67">
        <f t="shared" si="5"/>
        <v>3144.7674829290509</v>
      </c>
      <c r="C136" s="67">
        <f>A136*Sheet1!D36</f>
        <v>633.59999999999991</v>
      </c>
      <c r="E136" s="67">
        <f t="shared" si="6"/>
        <v>2511.1674829290509</v>
      </c>
      <c r="O136" s="105">
        <f>Sheet1!F74</f>
        <v>14.412118244542304</v>
      </c>
    </row>
    <row r="137" spans="1:15" x14ac:dyDescent="0.25">
      <c r="A137">
        <v>13.3</v>
      </c>
      <c r="B137" s="67">
        <f t="shared" si="5"/>
        <v>3187.7595962770883</v>
      </c>
      <c r="C137" s="67">
        <f>A137*Sheet1!D36</f>
        <v>638.40000000000009</v>
      </c>
      <c r="E137" s="67">
        <f t="shared" si="6"/>
        <v>2549.3595962770883</v>
      </c>
      <c r="O137" s="105">
        <f>Sheet1!F74</f>
        <v>14.412118244542304</v>
      </c>
    </row>
    <row r="138" spans="1:15" x14ac:dyDescent="0.25">
      <c r="A138">
        <v>13.4</v>
      </c>
      <c r="B138" s="67">
        <f t="shared" si="5"/>
        <v>3231.0399519900166</v>
      </c>
      <c r="C138" s="67">
        <f>A138*Sheet1!D36</f>
        <v>643.20000000000005</v>
      </c>
      <c r="E138" s="67">
        <f t="shared" si="6"/>
        <v>2587.8399519900163</v>
      </c>
      <c r="O138" s="105">
        <f>Sheet1!F74</f>
        <v>14.412118244542304</v>
      </c>
    </row>
    <row r="139" spans="1:15" x14ac:dyDescent="0.25">
      <c r="A139">
        <v>13.5</v>
      </c>
      <c r="B139" s="67">
        <f t="shared" si="5"/>
        <v>3274.608550067835</v>
      </c>
      <c r="C139" s="67">
        <f>A139*Sheet1!D36</f>
        <v>648</v>
      </c>
      <c r="E139" s="67">
        <f t="shared" si="6"/>
        <v>2626.608550067835</v>
      </c>
      <c r="O139" s="105">
        <f>Sheet1!F74</f>
        <v>14.412118244542304</v>
      </c>
    </row>
    <row r="140" spans="1:15" x14ac:dyDescent="0.25">
      <c r="A140">
        <v>13.6</v>
      </c>
      <c r="B140" s="67">
        <f t="shared" si="5"/>
        <v>3318.4653905105442</v>
      </c>
      <c r="C140" s="67">
        <f>A140*Sheet1!D36</f>
        <v>652.79999999999995</v>
      </c>
      <c r="E140" s="67">
        <f t="shared" si="6"/>
        <v>2665.6653905105441</v>
      </c>
      <c r="O140" s="105">
        <f>Sheet1!F74</f>
        <v>14.412118244542304</v>
      </c>
    </row>
    <row r="141" spans="1:15" x14ac:dyDescent="0.25">
      <c r="A141">
        <v>13.7</v>
      </c>
      <c r="B141" s="67">
        <f t="shared" si="5"/>
        <v>3362.6104733181446</v>
      </c>
      <c r="C141" s="67">
        <f>A141*Sheet1!D36</f>
        <v>657.59999999999991</v>
      </c>
      <c r="E141" s="67">
        <f t="shared" si="6"/>
        <v>2705.0104733181447</v>
      </c>
      <c r="O141" s="105">
        <f>Sheet1!F74</f>
        <v>14.412118244542304</v>
      </c>
    </row>
    <row r="142" spans="1:15" x14ac:dyDescent="0.25">
      <c r="A142">
        <v>13.8</v>
      </c>
      <c r="B142" s="67">
        <f t="shared" si="5"/>
        <v>3407.0437984906371</v>
      </c>
      <c r="C142" s="67">
        <f>A142*Sheet1!D36</f>
        <v>662.40000000000009</v>
      </c>
      <c r="E142" s="67">
        <f t="shared" si="6"/>
        <v>2744.643798490637</v>
      </c>
      <c r="O142" s="105">
        <f>Sheet1!F74</f>
        <v>14.412118244542304</v>
      </c>
    </row>
    <row r="143" spans="1:15" x14ac:dyDescent="0.25">
      <c r="A143">
        <v>13.9</v>
      </c>
      <c r="B143" s="67">
        <f t="shared" si="5"/>
        <v>3451.7653660280184</v>
      </c>
      <c r="C143" s="67">
        <f>A143*Sheet1!D36</f>
        <v>667.2</v>
      </c>
      <c r="E143" s="67">
        <f t="shared" si="6"/>
        <v>2784.5653660280186</v>
      </c>
      <c r="O143" s="105">
        <f>Sheet1!F74</f>
        <v>14.412118244542304</v>
      </c>
    </row>
    <row r="144" spans="1:15" x14ac:dyDescent="0.25">
      <c r="A144">
        <v>14</v>
      </c>
      <c r="B144" s="67">
        <f t="shared" si="5"/>
        <v>3496.7751759302914</v>
      </c>
      <c r="C144" s="67">
        <f>A144*Sheet1!D36</f>
        <v>672</v>
      </c>
      <c r="E144" s="67">
        <f t="shared" si="6"/>
        <v>2824.7751759302914</v>
      </c>
      <c r="O144" s="105">
        <f>Sheet1!F74</f>
        <v>14.412118244542304</v>
      </c>
    </row>
    <row r="145" spans="1:15" x14ac:dyDescent="0.25">
      <c r="A145">
        <v>14.1</v>
      </c>
      <c r="B145" s="67">
        <f t="shared" si="5"/>
        <v>3542.0732281974551</v>
      </c>
      <c r="C145" s="67">
        <f>A145*Sheet1!D36</f>
        <v>676.8</v>
      </c>
      <c r="E145" s="67">
        <f t="shared" si="6"/>
        <v>2865.2732281974554</v>
      </c>
      <c r="O145" s="105">
        <f>Sheet1!F74</f>
        <v>14.412118244542304</v>
      </c>
    </row>
    <row r="146" spans="1:15" x14ac:dyDescent="0.25">
      <c r="A146">
        <v>14.2</v>
      </c>
      <c r="B146" s="67">
        <f t="shared" si="5"/>
        <v>3587.65952282951</v>
      </c>
      <c r="C146" s="67">
        <f>A146*Sheet1!D36</f>
        <v>681.59999999999991</v>
      </c>
      <c r="E146" s="67">
        <f t="shared" si="6"/>
        <v>2906.0595228295101</v>
      </c>
      <c r="O146" s="105">
        <f>Sheet1!F74</f>
        <v>14.412118244542304</v>
      </c>
    </row>
    <row r="147" spans="1:15" x14ac:dyDescent="0.25">
      <c r="A147">
        <v>14.3</v>
      </c>
      <c r="B147" s="67">
        <f t="shared" si="5"/>
        <v>3633.5340598264561</v>
      </c>
      <c r="C147" s="67">
        <f>A147*Sheet1!D36</f>
        <v>686.40000000000009</v>
      </c>
      <c r="E147" s="67">
        <f t="shared" si="6"/>
        <v>2947.134059826456</v>
      </c>
      <c r="O147" s="105">
        <f>Sheet1!F74</f>
        <v>14.412118244542304</v>
      </c>
    </row>
    <row r="148" spans="1:15" x14ac:dyDescent="0.25">
      <c r="A148">
        <v>14.4</v>
      </c>
      <c r="B148" s="67">
        <f t="shared" si="5"/>
        <v>3679.6968391882929</v>
      </c>
      <c r="C148" s="67">
        <f>A148*Sheet1!D36</f>
        <v>691.2</v>
      </c>
      <c r="E148" s="67">
        <f t="shared" si="6"/>
        <v>2988.4968391882926</v>
      </c>
      <c r="O148" s="105">
        <f>Sheet1!F74</f>
        <v>14.412118244542304</v>
      </c>
    </row>
    <row r="149" spans="1:15" x14ac:dyDescent="0.25">
      <c r="A149">
        <v>14.5</v>
      </c>
      <c r="B149" s="67">
        <f t="shared" si="5"/>
        <v>3726.1478609150195</v>
      </c>
      <c r="C149" s="67">
        <f>A149*Sheet1!D36</f>
        <v>696</v>
      </c>
      <c r="E149" s="67">
        <f t="shared" si="6"/>
        <v>3030.1478609150195</v>
      </c>
      <c r="O149" s="105">
        <f>Sheet1!F74</f>
        <v>14.412118244542304</v>
      </c>
    </row>
    <row r="150" spans="1:15" x14ac:dyDescent="0.25">
      <c r="A150">
        <v>14.6</v>
      </c>
      <c r="B150" s="67">
        <f t="shared" si="5"/>
        <v>3772.8871250066377</v>
      </c>
      <c r="C150" s="67">
        <f>A150*Sheet1!D36</f>
        <v>700.8</v>
      </c>
      <c r="E150" s="67">
        <f t="shared" si="6"/>
        <v>3072.0871250066375</v>
      </c>
      <c r="O150" s="105">
        <f>Sheet1!F74</f>
        <v>14.412118244542304</v>
      </c>
    </row>
    <row r="151" spans="1:15" x14ac:dyDescent="0.25">
      <c r="A151">
        <v>14.7</v>
      </c>
      <c r="B151" s="67">
        <f t="shared" si="5"/>
        <v>3819.9146314631462</v>
      </c>
      <c r="C151" s="67">
        <f>A151*Sheet1!D36</f>
        <v>705.59999999999991</v>
      </c>
      <c r="E151" s="67">
        <f t="shared" si="6"/>
        <v>3114.3146314631463</v>
      </c>
      <c r="O151" s="105">
        <f>Sheet1!F74</f>
        <v>14.412118244542304</v>
      </c>
    </row>
    <row r="152" spans="1:15" x14ac:dyDescent="0.25">
      <c r="A152">
        <v>14.8</v>
      </c>
      <c r="B152" s="67">
        <f t="shared" si="5"/>
        <v>3867.2303802845468</v>
      </c>
      <c r="C152" s="67">
        <f>A152*Sheet1!D36</f>
        <v>710.40000000000009</v>
      </c>
      <c r="E152" s="67">
        <f t="shared" si="6"/>
        <v>3156.8303802845467</v>
      </c>
      <c r="O152" s="105">
        <f>Sheet1!F74</f>
        <v>14.412118244542304</v>
      </c>
    </row>
    <row r="153" spans="1:15" x14ac:dyDescent="0.25">
      <c r="A153">
        <v>14.9</v>
      </c>
      <c r="B153" s="67">
        <f t="shared" si="5"/>
        <v>3914.8343714708371</v>
      </c>
      <c r="C153" s="67">
        <f>A153*Sheet1!D36</f>
        <v>715.2</v>
      </c>
      <c r="E153" s="67">
        <f t="shared" si="6"/>
        <v>3199.6343714708373</v>
      </c>
      <c r="O153" s="105">
        <f>Sheet1!F74</f>
        <v>14.412118244542304</v>
      </c>
    </row>
    <row r="154" spans="1:15" x14ac:dyDescent="0.25">
      <c r="A154">
        <v>15</v>
      </c>
      <c r="B154" s="67">
        <f t="shared" si="5"/>
        <v>3962.7266050220182</v>
      </c>
      <c r="C154" s="67">
        <f>A154*Sheet1!D36</f>
        <v>720</v>
      </c>
      <c r="E154" s="67">
        <f t="shared" si="6"/>
        <v>3242.7266050220182</v>
      </c>
      <c r="O154" s="105">
        <f>Sheet1!F74</f>
        <v>14.412118244542304</v>
      </c>
    </row>
    <row r="155" spans="1:15" x14ac:dyDescent="0.25">
      <c r="A155">
        <v>15.1</v>
      </c>
      <c r="B155" s="67">
        <f t="shared" si="5"/>
        <v>4010.907080938091</v>
      </c>
      <c r="C155" s="67">
        <f>A155*Sheet1!D36</f>
        <v>724.8</v>
      </c>
      <c r="E155" s="67">
        <f t="shared" si="6"/>
        <v>3286.1070809380908</v>
      </c>
      <c r="O155" s="105">
        <f>Sheet1!F74</f>
        <v>14.412118244542304</v>
      </c>
    </row>
    <row r="156" spans="1:15" x14ac:dyDescent="0.25">
      <c r="A156">
        <v>15.2</v>
      </c>
      <c r="B156" s="67">
        <f t="shared" si="5"/>
        <v>4059.3757992190535</v>
      </c>
      <c r="C156" s="67">
        <f>A156*Sheet1!D36</f>
        <v>729.59999999999991</v>
      </c>
      <c r="E156" s="67">
        <f t="shared" si="6"/>
        <v>3329.7757992190536</v>
      </c>
      <c r="O156" s="105">
        <f>Sheet1!F74</f>
        <v>14.412118244542304</v>
      </c>
    </row>
    <row r="157" spans="1:15" x14ac:dyDescent="0.25">
      <c r="A157">
        <v>15.3</v>
      </c>
      <c r="B157" s="67">
        <f t="shared" si="5"/>
        <v>4108.1327598649086</v>
      </c>
      <c r="C157" s="67">
        <f>A157*Sheet1!D36</f>
        <v>734.40000000000009</v>
      </c>
      <c r="E157" s="67">
        <f t="shared" si="6"/>
        <v>3373.7327598649085</v>
      </c>
      <c r="O157" s="105">
        <f>Sheet1!F74</f>
        <v>14.412118244542304</v>
      </c>
    </row>
    <row r="158" spans="1:15" x14ac:dyDescent="0.25">
      <c r="A158">
        <v>15.4</v>
      </c>
      <c r="B158" s="67">
        <f t="shared" si="5"/>
        <v>4157.1779628756531</v>
      </c>
      <c r="C158" s="67">
        <f>A158*Sheet1!D36</f>
        <v>739.2</v>
      </c>
      <c r="E158" s="67">
        <f t="shared" si="6"/>
        <v>3417.9779628756532</v>
      </c>
      <c r="O158" s="105">
        <f>Sheet1!F74</f>
        <v>14.412118244542304</v>
      </c>
    </row>
    <row r="159" spans="1:15" x14ac:dyDescent="0.25">
      <c r="A159">
        <v>15.5</v>
      </c>
      <c r="B159" s="67">
        <f t="shared" si="5"/>
        <v>4206.5114082512882</v>
      </c>
      <c r="C159" s="67">
        <f>A159*Sheet1!D36</f>
        <v>744</v>
      </c>
      <c r="E159" s="67">
        <f t="shared" si="6"/>
        <v>3462.5114082512887</v>
      </c>
      <c r="O159" s="105">
        <f>Sheet1!F74</f>
        <v>14.412118244542304</v>
      </c>
    </row>
    <row r="160" spans="1:15" x14ac:dyDescent="0.25">
      <c r="A160">
        <v>15.6</v>
      </c>
      <c r="B160" s="67">
        <f t="shared" si="5"/>
        <v>4256.133095991815</v>
      </c>
      <c r="C160" s="67">
        <f>A160*Sheet1!D36</f>
        <v>748.8</v>
      </c>
      <c r="E160" s="67">
        <f t="shared" si="6"/>
        <v>3507.3330959918148</v>
      </c>
      <c r="O160" s="105">
        <f>Sheet1!F74</f>
        <v>14.412118244542304</v>
      </c>
    </row>
    <row r="161" spans="1:15" x14ac:dyDescent="0.25">
      <c r="A161">
        <v>15.7</v>
      </c>
      <c r="B161" s="67">
        <f t="shared" si="5"/>
        <v>4306.0430260972316</v>
      </c>
      <c r="C161" s="67">
        <f>A161*Sheet1!D36</f>
        <v>753.59999999999991</v>
      </c>
      <c r="E161" s="67">
        <f t="shared" si="6"/>
        <v>3552.4430260972322</v>
      </c>
      <c r="O161" s="105">
        <f>Sheet1!F74</f>
        <v>14.412118244542304</v>
      </c>
    </row>
    <row r="162" spans="1:15" x14ac:dyDescent="0.25">
      <c r="A162">
        <v>15.8</v>
      </c>
      <c r="B162" s="67">
        <f t="shared" si="5"/>
        <v>4356.2411985675408</v>
      </c>
      <c r="C162" s="67">
        <f>A162*Sheet1!D36</f>
        <v>758.40000000000009</v>
      </c>
      <c r="E162" s="67">
        <f t="shared" si="6"/>
        <v>3597.8411985675411</v>
      </c>
      <c r="O162" s="105">
        <f>Sheet1!F74</f>
        <v>14.412118244542304</v>
      </c>
    </row>
    <row r="163" spans="1:15" x14ac:dyDescent="0.25">
      <c r="A163">
        <v>15.9</v>
      </c>
      <c r="B163" s="67">
        <f t="shared" si="5"/>
        <v>4406.7276134027397</v>
      </c>
      <c r="C163" s="67">
        <f>A163*Sheet1!D36</f>
        <v>763.2</v>
      </c>
      <c r="E163" s="67">
        <f t="shared" si="6"/>
        <v>3643.5276134027399</v>
      </c>
      <c r="O163" s="105">
        <f>Sheet1!F74</f>
        <v>14.412118244542304</v>
      </c>
    </row>
    <row r="164" spans="1:15" x14ac:dyDescent="0.25">
      <c r="A164">
        <v>16</v>
      </c>
      <c r="B164" s="67">
        <f t="shared" si="5"/>
        <v>4457.5022706028303</v>
      </c>
      <c r="C164" s="67">
        <f>A164*Sheet1!D36</f>
        <v>768</v>
      </c>
      <c r="E164" s="67">
        <f t="shared" si="6"/>
        <v>3689.5022706028299</v>
      </c>
      <c r="O164" s="105">
        <f>Sheet1!F74</f>
        <v>14.412118244542304</v>
      </c>
    </row>
    <row r="165" spans="1:15" x14ac:dyDescent="0.25">
      <c r="A165">
        <v>16.100000000000001</v>
      </c>
      <c r="B165" s="67">
        <f t="shared" si="5"/>
        <v>4508.5651701678107</v>
      </c>
      <c r="C165" s="67">
        <f>A165*Sheet1!D36</f>
        <v>772.80000000000007</v>
      </c>
      <c r="E165" s="67">
        <f t="shared" si="6"/>
        <v>3735.765170167811</v>
      </c>
      <c r="O165" s="105">
        <f>Sheet1!F74</f>
        <v>14.412118244542304</v>
      </c>
    </row>
    <row r="166" spans="1:15" x14ac:dyDescent="0.25">
      <c r="A166">
        <v>16.2</v>
      </c>
      <c r="B166" s="67">
        <f t="shared" si="5"/>
        <v>4559.9163120976827</v>
      </c>
      <c r="C166" s="67">
        <f>A166*Sheet1!D36</f>
        <v>777.59999999999991</v>
      </c>
      <c r="E166" s="67">
        <f t="shared" si="6"/>
        <v>3782.3163120976824</v>
      </c>
      <c r="O166" s="105">
        <f>Sheet1!F74</f>
        <v>14.412118244542304</v>
      </c>
    </row>
    <row r="167" spans="1:15" x14ac:dyDescent="0.25">
      <c r="A167">
        <v>16.3</v>
      </c>
      <c r="B167" s="67">
        <f t="shared" si="5"/>
        <v>4611.5556963924446</v>
      </c>
      <c r="C167" s="67">
        <f>A167*Sheet1!D36</f>
        <v>782.40000000000009</v>
      </c>
      <c r="E167" s="67">
        <f t="shared" si="6"/>
        <v>3829.155696392445</v>
      </c>
      <c r="O167" s="105">
        <f>Sheet1!F74</f>
        <v>14.412118244542304</v>
      </c>
    </row>
    <row r="168" spans="1:15" x14ac:dyDescent="0.25">
      <c r="A168">
        <v>16.399999999999999</v>
      </c>
      <c r="B168" s="67">
        <f t="shared" si="5"/>
        <v>4663.4833230520981</v>
      </c>
      <c r="C168" s="67">
        <f>A168*Sheet1!D36</f>
        <v>787.19999999999993</v>
      </c>
      <c r="E168" s="67">
        <f t="shared" si="6"/>
        <v>3876.2833230520978</v>
      </c>
      <c r="O168" s="105">
        <f>Sheet1!F74</f>
        <v>14.412118244542304</v>
      </c>
    </row>
    <row r="169" spans="1:15" x14ac:dyDescent="0.25">
      <c r="A169">
        <v>16.5</v>
      </c>
      <c r="B169" s="67">
        <f t="shared" si="5"/>
        <v>4715.6991920766422</v>
      </c>
      <c r="C169" s="67">
        <f>A169*Sheet1!D36</f>
        <v>792</v>
      </c>
      <c r="E169" s="67">
        <f t="shared" si="6"/>
        <v>3923.6991920766422</v>
      </c>
      <c r="O169" s="105">
        <f>Sheet1!F74</f>
        <v>14.412118244542304</v>
      </c>
    </row>
    <row r="170" spans="1:15" x14ac:dyDescent="0.25">
      <c r="A170">
        <v>16.600000000000001</v>
      </c>
      <c r="B170" s="67">
        <f t="shared" si="5"/>
        <v>4768.2033034660781</v>
      </c>
      <c r="C170" s="67">
        <f>A170*Sheet1!D36</f>
        <v>796.80000000000007</v>
      </c>
      <c r="E170" s="67">
        <f t="shared" si="6"/>
        <v>3971.4033034660783</v>
      </c>
      <c r="O170" s="105">
        <f>Sheet1!F74</f>
        <v>14.412118244542304</v>
      </c>
    </row>
    <row r="171" spans="1:15" x14ac:dyDescent="0.25">
      <c r="A171">
        <v>16.7</v>
      </c>
      <c r="B171" s="67">
        <f t="shared" si="5"/>
        <v>4820.9956572204028</v>
      </c>
      <c r="C171" s="67">
        <f>A171*Sheet1!D36</f>
        <v>801.59999999999991</v>
      </c>
      <c r="E171" s="67">
        <f t="shared" si="6"/>
        <v>4019.3956572204029</v>
      </c>
      <c r="O171" s="105">
        <f>Sheet1!F74</f>
        <v>14.412118244542304</v>
      </c>
    </row>
    <row r="172" spans="1:15" x14ac:dyDescent="0.25">
      <c r="A172">
        <v>16.8</v>
      </c>
      <c r="B172" s="67">
        <f t="shared" si="5"/>
        <v>4874.0762533396201</v>
      </c>
      <c r="C172" s="67">
        <f>A172*Sheet1!D36</f>
        <v>806.40000000000009</v>
      </c>
      <c r="E172" s="67">
        <f t="shared" si="6"/>
        <v>4067.67625333962</v>
      </c>
      <c r="O172" s="105">
        <f>Sheet1!F74</f>
        <v>14.412118244542304</v>
      </c>
    </row>
    <row r="173" spans="1:15" x14ac:dyDescent="0.25">
      <c r="A173">
        <v>16.899999999999999</v>
      </c>
      <c r="B173" s="67">
        <f t="shared" si="5"/>
        <v>4927.4450918237271</v>
      </c>
      <c r="C173" s="67">
        <f>A173*Sheet1!D36</f>
        <v>811.19999999999993</v>
      </c>
      <c r="E173" s="67">
        <f t="shared" si="6"/>
        <v>4116.2450918237273</v>
      </c>
      <c r="O173" s="105">
        <f>Sheet1!F74</f>
        <v>14.412118244542304</v>
      </c>
    </row>
    <row r="174" spans="1:15" x14ac:dyDescent="0.25">
      <c r="A174">
        <v>17</v>
      </c>
      <c r="B174" s="67">
        <f t="shared" si="5"/>
        <v>4981.1021726727258</v>
      </c>
      <c r="C174" s="67">
        <f>A174*Sheet1!D36</f>
        <v>816</v>
      </c>
      <c r="E174" s="67">
        <f t="shared" si="6"/>
        <v>4165.1021726727258</v>
      </c>
      <c r="O174" s="105">
        <f>Sheet1!F74</f>
        <v>14.412118244542304</v>
      </c>
    </row>
    <row r="175" spans="1:15" x14ac:dyDescent="0.25">
      <c r="A175">
        <v>17.100000000000001</v>
      </c>
      <c r="B175" s="67">
        <f t="shared" si="5"/>
        <v>5035.0474958866153</v>
      </c>
      <c r="C175" s="67">
        <f>A175*Sheet1!D36</f>
        <v>820.80000000000007</v>
      </c>
      <c r="E175" s="67">
        <f t="shared" si="6"/>
        <v>4214.2474958866151</v>
      </c>
      <c r="O175" s="105">
        <f>Sheet1!F74</f>
        <v>14.412118244542304</v>
      </c>
    </row>
    <row r="176" spans="1:15" x14ac:dyDescent="0.25">
      <c r="A176">
        <v>17.2</v>
      </c>
      <c r="B176" s="67">
        <f t="shared" si="5"/>
        <v>5089.2810614653954</v>
      </c>
      <c r="C176" s="67">
        <f>A176*Sheet1!D36</f>
        <v>825.59999999999991</v>
      </c>
      <c r="E176" s="67">
        <f t="shared" si="6"/>
        <v>4263.681061465395</v>
      </c>
      <c r="O176" s="105">
        <f>Sheet1!F74</f>
        <v>14.412118244542304</v>
      </c>
    </row>
    <row r="177" spans="1:15" x14ac:dyDescent="0.25">
      <c r="A177">
        <v>17.3</v>
      </c>
      <c r="B177" s="67">
        <f t="shared" si="5"/>
        <v>5143.8028694090663</v>
      </c>
      <c r="C177" s="67">
        <f>A177*Sheet1!D36</f>
        <v>830.40000000000009</v>
      </c>
      <c r="E177" s="67">
        <f t="shared" si="6"/>
        <v>4313.4028694090666</v>
      </c>
      <c r="O177" s="105">
        <f>Sheet1!F74</f>
        <v>14.412118244542304</v>
      </c>
    </row>
    <row r="178" spans="1:15" x14ac:dyDescent="0.25">
      <c r="A178">
        <v>17.399999999999999</v>
      </c>
      <c r="B178" s="67">
        <f t="shared" si="5"/>
        <v>5198.6129197176269</v>
      </c>
      <c r="C178" s="67">
        <f>A178*Sheet1!D36</f>
        <v>835.19999999999993</v>
      </c>
      <c r="E178" s="67">
        <f t="shared" si="6"/>
        <v>4363.4129197176271</v>
      </c>
      <c r="O178" s="105">
        <f>Sheet1!F74</f>
        <v>14.412118244542304</v>
      </c>
    </row>
    <row r="179" spans="1:15" x14ac:dyDescent="0.25">
      <c r="A179">
        <v>17.5</v>
      </c>
      <c r="B179" s="67">
        <f t="shared" si="5"/>
        <v>5253.7112123910811</v>
      </c>
      <c r="C179" s="67">
        <f>A179*Sheet1!D36</f>
        <v>840</v>
      </c>
      <c r="E179" s="67">
        <f t="shared" si="6"/>
        <v>4413.7112123910811</v>
      </c>
      <c r="O179" s="105">
        <f>Sheet1!F74</f>
        <v>14.412118244542304</v>
      </c>
    </row>
    <row r="180" spans="1:15" x14ac:dyDescent="0.25">
      <c r="A180">
        <v>17.600000000000001</v>
      </c>
      <c r="B180" s="67">
        <f t="shared" si="5"/>
        <v>5309.097747429425</v>
      </c>
      <c r="C180" s="67">
        <f>A180*Sheet1!D36</f>
        <v>844.80000000000007</v>
      </c>
      <c r="E180" s="67">
        <f t="shared" si="6"/>
        <v>4464.2977474294248</v>
      </c>
      <c r="O180" s="105">
        <f>Sheet1!F74</f>
        <v>14.412118244542304</v>
      </c>
    </row>
    <row r="181" spans="1:15" x14ac:dyDescent="0.25">
      <c r="A181">
        <v>17.7</v>
      </c>
      <c r="B181" s="67">
        <f t="shared" si="5"/>
        <v>5364.7725248326587</v>
      </c>
      <c r="C181" s="67">
        <f>A181*Sheet1!D36</f>
        <v>849.59999999999991</v>
      </c>
      <c r="E181" s="67">
        <f t="shared" si="6"/>
        <v>4515.1725248326584</v>
      </c>
      <c r="O181" s="105">
        <f>Sheet1!F74</f>
        <v>14.412118244542304</v>
      </c>
    </row>
    <row r="182" spans="1:15" x14ac:dyDescent="0.25">
      <c r="A182">
        <v>17.8</v>
      </c>
      <c r="B182" s="67">
        <f t="shared" si="5"/>
        <v>5420.7355446007841</v>
      </c>
      <c r="C182" s="67">
        <f>A182*Sheet1!D36</f>
        <v>854.40000000000009</v>
      </c>
      <c r="E182" s="67">
        <f t="shared" si="6"/>
        <v>4566.3355446007845</v>
      </c>
      <c r="O182" s="105">
        <f>Sheet1!F74</f>
        <v>14.412118244542304</v>
      </c>
    </row>
    <row r="183" spans="1:15" x14ac:dyDescent="0.25">
      <c r="A183">
        <v>17.899999999999999</v>
      </c>
      <c r="B183" s="67">
        <f t="shared" si="5"/>
        <v>5476.9868067337993</v>
      </c>
      <c r="C183" s="67">
        <f>A183*Sheet1!D36</f>
        <v>859.19999999999993</v>
      </c>
      <c r="E183" s="67">
        <f t="shared" si="6"/>
        <v>4617.7868067337995</v>
      </c>
      <c r="O183" s="105">
        <f>Sheet1!F74</f>
        <v>14.412118244542304</v>
      </c>
    </row>
    <row r="184" spans="1:15" x14ac:dyDescent="0.25">
      <c r="A184">
        <v>18</v>
      </c>
      <c r="B184" s="67">
        <f t="shared" si="5"/>
        <v>5533.5263112317061</v>
      </c>
      <c r="C184" s="67">
        <f>A184*Sheet1!D36</f>
        <v>864</v>
      </c>
      <c r="E184" s="67">
        <f t="shared" si="6"/>
        <v>4669.5263112317061</v>
      </c>
      <c r="O184" s="105">
        <f>Sheet1!F74</f>
        <v>14.412118244542304</v>
      </c>
    </row>
    <row r="185" spans="1:15" x14ac:dyDescent="0.25">
      <c r="A185">
        <v>18.100000000000001</v>
      </c>
      <c r="B185" s="67">
        <f t="shared" si="5"/>
        <v>5590.3540580945055</v>
      </c>
      <c r="C185" s="67">
        <f>A185*Sheet1!D36</f>
        <v>868.80000000000007</v>
      </c>
      <c r="E185" s="67">
        <f t="shared" si="6"/>
        <v>4721.5540580945053</v>
      </c>
      <c r="O185" s="105">
        <f>Sheet1!F74</f>
        <v>14.412118244542304</v>
      </c>
    </row>
    <row r="186" spans="1:15" x14ac:dyDescent="0.25">
      <c r="A186">
        <v>18.2</v>
      </c>
      <c r="B186" s="67">
        <f t="shared" si="5"/>
        <v>5647.4700473221928</v>
      </c>
      <c r="C186" s="67">
        <f>A186*Sheet1!D36</f>
        <v>873.59999999999991</v>
      </c>
      <c r="E186" s="67">
        <f t="shared" si="6"/>
        <v>4773.8700473221925</v>
      </c>
      <c r="O186" s="105">
        <f>Sheet1!F74</f>
        <v>14.412118244542304</v>
      </c>
    </row>
    <row r="187" spans="1:15" x14ac:dyDescent="0.25">
      <c r="A187">
        <v>18.3</v>
      </c>
      <c r="B187" s="67">
        <f t="shared" si="5"/>
        <v>5704.8742789147727</v>
      </c>
      <c r="C187" s="67">
        <f>A187*Sheet1!D36</f>
        <v>878.40000000000009</v>
      </c>
      <c r="E187" s="67">
        <f t="shared" si="6"/>
        <v>4826.4742789147731</v>
      </c>
      <c r="O187" s="105">
        <f>Sheet1!F74</f>
        <v>14.412118244542304</v>
      </c>
    </row>
    <row r="188" spans="1:15" x14ac:dyDescent="0.25">
      <c r="A188">
        <v>18.399999999999999</v>
      </c>
      <c r="B188" s="67">
        <f t="shared" si="5"/>
        <v>5762.5667528722415</v>
      </c>
      <c r="C188" s="67">
        <f>A188*Sheet1!D36</f>
        <v>883.19999999999993</v>
      </c>
      <c r="E188" s="67">
        <f t="shared" si="6"/>
        <v>4879.3667528722417</v>
      </c>
      <c r="O188" s="105">
        <f>Sheet1!F74</f>
        <v>14.412118244542304</v>
      </c>
    </row>
    <row r="189" spans="1:15" x14ac:dyDescent="0.25">
      <c r="A189">
        <v>18.5</v>
      </c>
      <c r="B189" s="67">
        <f t="shared" si="5"/>
        <v>5820.5474691946038</v>
      </c>
      <c r="C189" s="67">
        <f>A189*Sheet1!D36</f>
        <v>888</v>
      </c>
      <c r="E189" s="67">
        <f t="shared" si="6"/>
        <v>4932.5474691946038</v>
      </c>
      <c r="O189" s="105">
        <f>Sheet1!F74</f>
        <v>14.412118244542304</v>
      </c>
    </row>
    <row r="190" spans="1:15" x14ac:dyDescent="0.25">
      <c r="A190">
        <v>18.600000000000001</v>
      </c>
      <c r="B190" s="67">
        <f t="shared" si="5"/>
        <v>5878.8164278818558</v>
      </c>
      <c r="C190" s="67">
        <f>A190*Sheet1!D36</f>
        <v>892.80000000000007</v>
      </c>
      <c r="E190" s="67">
        <f t="shared" si="6"/>
        <v>4986.0164278818556</v>
      </c>
      <c r="O190" s="105">
        <f>Sheet1!F74</f>
        <v>14.412118244542304</v>
      </c>
    </row>
    <row r="191" spans="1:15" x14ac:dyDescent="0.25">
      <c r="A191">
        <v>18.7</v>
      </c>
      <c r="B191" s="67">
        <f t="shared" si="5"/>
        <v>5937.3736289339977</v>
      </c>
      <c r="C191" s="67">
        <f>A191*Sheet1!D36</f>
        <v>897.59999999999991</v>
      </c>
      <c r="E191" s="67">
        <f t="shared" si="6"/>
        <v>5039.7736289339982</v>
      </c>
      <c r="O191" s="105">
        <f>Sheet1!F74</f>
        <v>14.412118244542304</v>
      </c>
    </row>
    <row r="192" spans="1:15" x14ac:dyDescent="0.25">
      <c r="A192">
        <v>18.8</v>
      </c>
      <c r="B192" s="67">
        <f t="shared" si="5"/>
        <v>5996.2190723510321</v>
      </c>
      <c r="C192" s="67">
        <f>A192*Sheet1!D36</f>
        <v>902.40000000000009</v>
      </c>
      <c r="E192" s="67">
        <f t="shared" si="6"/>
        <v>5093.8190723510324</v>
      </c>
      <c r="O192" s="105">
        <f>Sheet1!F74</f>
        <v>14.412118244542304</v>
      </c>
    </row>
    <row r="193" spans="1:15" x14ac:dyDescent="0.25">
      <c r="A193">
        <v>18.899999999999999</v>
      </c>
      <c r="B193" s="67">
        <f t="shared" si="5"/>
        <v>6055.3527581329554</v>
      </c>
      <c r="C193" s="67">
        <f>A193*Sheet1!D36</f>
        <v>907.19999999999993</v>
      </c>
      <c r="E193" s="67">
        <f t="shared" si="6"/>
        <v>5148.1527581329556</v>
      </c>
      <c r="O193" s="105">
        <f>Sheet1!F74</f>
        <v>14.412118244542304</v>
      </c>
    </row>
    <row r="194" spans="1:15" x14ac:dyDescent="0.25">
      <c r="A194">
        <v>19</v>
      </c>
      <c r="B194" s="67">
        <f t="shared" si="5"/>
        <v>6114.7746862797721</v>
      </c>
      <c r="C194" s="67">
        <f>A194*Sheet1!D36</f>
        <v>912</v>
      </c>
      <c r="E194" s="67">
        <f t="shared" si="6"/>
        <v>5202.7746862797721</v>
      </c>
      <c r="O194" s="105">
        <f>Sheet1!F74</f>
        <v>14.412118244542304</v>
      </c>
    </row>
    <row r="195" spans="1:15" x14ac:dyDescent="0.25">
      <c r="A195">
        <v>19.100000000000001</v>
      </c>
      <c r="B195" s="67">
        <f t="shared" si="5"/>
        <v>6174.4848567914787</v>
      </c>
      <c r="C195" s="67">
        <f>A195*Sheet1!D36</f>
        <v>916.80000000000007</v>
      </c>
      <c r="E195" s="67">
        <f t="shared" si="6"/>
        <v>5257.6848567914785</v>
      </c>
      <c r="O195" s="105">
        <f>Sheet1!F74</f>
        <v>14.412118244542304</v>
      </c>
    </row>
    <row r="196" spans="1:15" x14ac:dyDescent="0.25">
      <c r="A196">
        <v>19.2</v>
      </c>
      <c r="B196" s="67">
        <f t="shared" si="5"/>
        <v>6234.4832696680751</v>
      </c>
      <c r="C196" s="67">
        <f>A196*Sheet1!D36</f>
        <v>921.59999999999991</v>
      </c>
      <c r="E196" s="67">
        <f t="shared" si="6"/>
        <v>5312.8832696680747</v>
      </c>
      <c r="O196" s="105">
        <f>Sheet1!F74</f>
        <v>14.412118244542304</v>
      </c>
    </row>
    <row r="197" spans="1:15" x14ac:dyDescent="0.25">
      <c r="A197">
        <v>19.3</v>
      </c>
      <c r="B197" s="67">
        <f t="shared" ref="B197:B260" si="7">C197+E197</f>
        <v>6294.769924909564</v>
      </c>
      <c r="C197" s="67">
        <f>A197*Sheet1!D36</f>
        <v>926.40000000000009</v>
      </c>
      <c r="E197" s="67">
        <f t="shared" ref="E197:E260" si="8">(A197*A197)*O197</f>
        <v>5368.3699249095635</v>
      </c>
      <c r="O197" s="105">
        <f>Sheet1!F74</f>
        <v>14.412118244542304</v>
      </c>
    </row>
    <row r="198" spans="1:15" x14ac:dyDescent="0.25">
      <c r="A198">
        <v>19.399999999999999</v>
      </c>
      <c r="B198" s="67">
        <f t="shared" si="7"/>
        <v>6355.3448225159409</v>
      </c>
      <c r="C198" s="67">
        <f>A198*Sheet1!D36</f>
        <v>931.19999999999993</v>
      </c>
      <c r="E198" s="67">
        <f t="shared" si="8"/>
        <v>5424.1448225159411</v>
      </c>
      <c r="O198" s="105">
        <f>Sheet1!F74</f>
        <v>14.412118244542304</v>
      </c>
    </row>
    <row r="199" spans="1:15" x14ac:dyDescent="0.25">
      <c r="A199">
        <v>19.5</v>
      </c>
      <c r="B199" s="67">
        <f t="shared" si="7"/>
        <v>6416.2079624872113</v>
      </c>
      <c r="C199" s="67">
        <f>A199*Sheet1!D36</f>
        <v>936</v>
      </c>
      <c r="E199" s="67">
        <f t="shared" si="8"/>
        <v>5480.2079624872113</v>
      </c>
      <c r="O199" s="105">
        <f>Sheet1!F74</f>
        <v>14.412118244542304</v>
      </c>
    </row>
    <row r="200" spans="1:15" x14ac:dyDescent="0.25">
      <c r="A200">
        <v>19.600000000000001</v>
      </c>
      <c r="B200" s="67">
        <f t="shared" si="7"/>
        <v>6477.3593448233732</v>
      </c>
      <c r="C200" s="67">
        <f>A200*Sheet1!D36</f>
        <v>940.80000000000007</v>
      </c>
      <c r="E200" s="67">
        <f t="shared" si="8"/>
        <v>5536.5593448233731</v>
      </c>
      <c r="O200" s="105">
        <f>Sheet1!F74</f>
        <v>14.412118244542304</v>
      </c>
    </row>
    <row r="201" spans="1:15" x14ac:dyDescent="0.25">
      <c r="A201">
        <v>19.7</v>
      </c>
      <c r="B201" s="67">
        <f t="shared" si="7"/>
        <v>6538.7989695244232</v>
      </c>
      <c r="C201" s="67">
        <f>A201*Sheet1!D36</f>
        <v>945.59999999999991</v>
      </c>
      <c r="E201" s="67">
        <f t="shared" si="8"/>
        <v>5593.1989695244229</v>
      </c>
      <c r="O201" s="105">
        <f>Sheet1!F74</f>
        <v>14.412118244542304</v>
      </c>
    </row>
    <row r="202" spans="1:15" x14ac:dyDescent="0.25">
      <c r="A202">
        <v>19.8</v>
      </c>
      <c r="B202" s="67">
        <f t="shared" si="7"/>
        <v>6600.5268365903648</v>
      </c>
      <c r="C202" s="67">
        <f>A202*Sheet1!D36</f>
        <v>950.40000000000009</v>
      </c>
      <c r="E202" s="67">
        <f t="shared" si="8"/>
        <v>5650.1268365903652</v>
      </c>
      <c r="O202" s="105">
        <f>Sheet1!F74</f>
        <v>14.412118244542304</v>
      </c>
    </row>
    <row r="203" spans="1:15" x14ac:dyDescent="0.25">
      <c r="A203">
        <v>19.899999999999999</v>
      </c>
      <c r="B203" s="67">
        <f t="shared" si="7"/>
        <v>6662.5429460211972</v>
      </c>
      <c r="C203" s="67">
        <f>A203*Sheet1!D36</f>
        <v>955.19999999999993</v>
      </c>
      <c r="E203" s="67">
        <f t="shared" si="8"/>
        <v>5707.3429460211973</v>
      </c>
      <c r="O203" s="105">
        <f>Sheet1!F74</f>
        <v>14.412118244542304</v>
      </c>
    </row>
    <row r="204" spans="1:15" x14ac:dyDescent="0.25">
      <c r="A204">
        <v>20</v>
      </c>
      <c r="B204" s="67">
        <f t="shared" si="7"/>
        <v>6724.847297816922</v>
      </c>
      <c r="C204" s="67">
        <f>A204*Sheet1!D36</f>
        <v>960</v>
      </c>
      <c r="E204" s="67">
        <f t="shared" si="8"/>
        <v>5764.847297816922</v>
      </c>
      <c r="O204" s="105">
        <f>Sheet1!F74</f>
        <v>14.412118244542304</v>
      </c>
    </row>
    <row r="205" spans="1:15" x14ac:dyDescent="0.25">
      <c r="A205">
        <v>20.5</v>
      </c>
      <c r="B205" s="67">
        <f t="shared" si="7"/>
        <v>7040.6926922689036</v>
      </c>
      <c r="C205" s="67">
        <f>A205*Sheet1!D36</f>
        <v>984</v>
      </c>
      <c r="E205" s="67">
        <f t="shared" si="8"/>
        <v>6056.6926922689036</v>
      </c>
      <c r="O205" s="105">
        <f>Sheet1!F74</f>
        <v>14.412118244542304</v>
      </c>
    </row>
    <row r="206" spans="1:15" x14ac:dyDescent="0.25">
      <c r="A206">
        <v>21</v>
      </c>
      <c r="B206" s="67">
        <f t="shared" si="7"/>
        <v>7363.7441458431558</v>
      </c>
      <c r="C206" s="67">
        <f>A206*Sheet1!D36</f>
        <v>1008</v>
      </c>
      <c r="E206" s="67">
        <f t="shared" si="8"/>
        <v>6355.7441458431558</v>
      </c>
      <c r="O206" s="105">
        <f>Sheet1!F74</f>
        <v>14.412118244542304</v>
      </c>
    </row>
    <row r="207" spans="1:15" x14ac:dyDescent="0.25">
      <c r="A207">
        <v>21.5</v>
      </c>
      <c r="B207" s="67">
        <f t="shared" si="7"/>
        <v>7694.0016585396797</v>
      </c>
      <c r="C207" s="67">
        <f>A207*Sheet1!D36</f>
        <v>1032</v>
      </c>
      <c r="E207" s="67">
        <f t="shared" si="8"/>
        <v>6662.0016585396797</v>
      </c>
      <c r="O207" s="105">
        <f>Sheet1!F74</f>
        <v>14.412118244542304</v>
      </c>
    </row>
    <row r="208" spans="1:15" x14ac:dyDescent="0.25">
      <c r="A208">
        <v>22</v>
      </c>
      <c r="B208" s="67">
        <f t="shared" si="7"/>
        <v>8031.4652303584753</v>
      </c>
      <c r="C208" s="67">
        <f>A208*Sheet1!D36</f>
        <v>1056</v>
      </c>
      <c r="E208" s="67">
        <f t="shared" si="8"/>
        <v>6975.4652303584753</v>
      </c>
      <c r="O208" s="105">
        <f>Sheet1!F74</f>
        <v>14.412118244542304</v>
      </c>
    </row>
    <row r="209" spans="1:15" x14ac:dyDescent="0.25">
      <c r="A209">
        <v>22.5</v>
      </c>
      <c r="B209" s="67">
        <f t="shared" si="7"/>
        <v>8376.1348612995425</v>
      </c>
      <c r="C209" s="67">
        <f>A209*Sheet1!D36</f>
        <v>1080</v>
      </c>
      <c r="E209" s="67">
        <f t="shared" si="8"/>
        <v>7296.1348612995416</v>
      </c>
      <c r="O209" s="105">
        <f>Sheet1!F74</f>
        <v>14.412118244542304</v>
      </c>
    </row>
    <row r="210" spans="1:15" x14ac:dyDescent="0.25">
      <c r="A210">
        <v>23</v>
      </c>
      <c r="B210" s="67">
        <f t="shared" si="7"/>
        <v>8728.0105513628787</v>
      </c>
      <c r="C210" s="67">
        <f>A210*Sheet1!D36</f>
        <v>1104</v>
      </c>
      <c r="E210" s="67">
        <f t="shared" si="8"/>
        <v>7624.0105513628787</v>
      </c>
      <c r="O210" s="105">
        <f>Sheet1!F74</f>
        <v>14.412118244542304</v>
      </c>
    </row>
    <row r="211" spans="1:15" x14ac:dyDescent="0.25">
      <c r="A211">
        <v>23.5</v>
      </c>
      <c r="B211" s="67">
        <f t="shared" si="7"/>
        <v>9087.0923005484874</v>
      </c>
      <c r="C211" s="67">
        <f>A211*Sheet1!D36</f>
        <v>1128</v>
      </c>
      <c r="E211" s="67">
        <f t="shared" si="8"/>
        <v>7959.0923005484874</v>
      </c>
      <c r="O211" s="105">
        <f>Sheet1!F74</f>
        <v>14.412118244542304</v>
      </c>
    </row>
    <row r="212" spans="1:15" x14ac:dyDescent="0.25">
      <c r="A212">
        <v>24</v>
      </c>
      <c r="B212" s="67">
        <f t="shared" si="7"/>
        <v>9453.3801088563669</v>
      </c>
      <c r="C212" s="67">
        <f>A212*Sheet1!D36</f>
        <v>1152</v>
      </c>
      <c r="E212" s="67">
        <f t="shared" si="8"/>
        <v>8301.3801088563669</v>
      </c>
      <c r="O212" s="105">
        <f>Sheet1!F74</f>
        <v>14.412118244542304</v>
      </c>
    </row>
    <row r="213" spans="1:15" x14ac:dyDescent="0.25">
      <c r="A213">
        <v>24.5</v>
      </c>
      <c r="B213" s="67">
        <f t="shared" si="7"/>
        <v>9826.8739762865189</v>
      </c>
      <c r="C213" s="67">
        <f>A213*Sheet1!D36</f>
        <v>1176</v>
      </c>
      <c r="E213" s="67">
        <f t="shared" si="8"/>
        <v>8650.8739762865189</v>
      </c>
      <c r="O213" s="105">
        <f>Sheet1!F74</f>
        <v>14.412118244542304</v>
      </c>
    </row>
    <row r="214" spans="1:15" x14ac:dyDescent="0.25">
      <c r="A214">
        <v>25</v>
      </c>
      <c r="B214" s="67">
        <f t="shared" si="7"/>
        <v>10207.57390283894</v>
      </c>
      <c r="C214" s="67">
        <f>A214*Sheet1!D36</f>
        <v>1200</v>
      </c>
      <c r="E214" s="67">
        <f t="shared" si="8"/>
        <v>9007.5739028389398</v>
      </c>
      <c r="O214" s="105">
        <f>Sheet1!F74</f>
        <v>14.412118244542304</v>
      </c>
    </row>
    <row r="215" spans="1:15" x14ac:dyDescent="0.25">
      <c r="A215">
        <v>25.5</v>
      </c>
      <c r="B215" s="67">
        <f t="shared" si="7"/>
        <v>10595.479888513633</v>
      </c>
      <c r="C215" s="67">
        <f>A215*Sheet1!D36</f>
        <v>1224</v>
      </c>
      <c r="E215" s="67">
        <f t="shared" si="8"/>
        <v>9371.4798885136333</v>
      </c>
      <c r="O215" s="105">
        <f>Sheet1!F74</f>
        <v>14.412118244542304</v>
      </c>
    </row>
    <row r="216" spans="1:15" x14ac:dyDescent="0.25">
      <c r="A216">
        <v>26</v>
      </c>
      <c r="B216" s="67">
        <f t="shared" si="7"/>
        <v>10990.591933310598</v>
      </c>
      <c r="C216" s="67">
        <f>A216*Sheet1!D36</f>
        <v>1248</v>
      </c>
      <c r="E216" s="67">
        <f t="shared" si="8"/>
        <v>9742.5919333105976</v>
      </c>
      <c r="O216" s="105">
        <f>Sheet1!F74</f>
        <v>14.412118244542304</v>
      </c>
    </row>
    <row r="217" spans="1:15" x14ac:dyDescent="0.25">
      <c r="A217">
        <v>26.5</v>
      </c>
      <c r="B217" s="67">
        <f t="shared" si="7"/>
        <v>11392.910037229833</v>
      </c>
      <c r="C217" s="67">
        <f>A217*Sheet1!D36</f>
        <v>1272</v>
      </c>
      <c r="E217" s="67">
        <f t="shared" si="8"/>
        <v>10120.910037229833</v>
      </c>
      <c r="O217" s="105">
        <f>Sheet1!F74</f>
        <v>14.412118244542304</v>
      </c>
    </row>
    <row r="218" spans="1:15" x14ac:dyDescent="0.25">
      <c r="A218">
        <v>27</v>
      </c>
      <c r="B218" s="67">
        <f t="shared" si="7"/>
        <v>11802.43420027134</v>
      </c>
      <c r="C218" s="67">
        <f>A218*Sheet1!D36</f>
        <v>1296</v>
      </c>
      <c r="E218" s="67">
        <f t="shared" si="8"/>
        <v>10506.43420027134</v>
      </c>
      <c r="O218" s="105">
        <f>Sheet1!F74</f>
        <v>14.412118244542304</v>
      </c>
    </row>
    <row r="219" spans="1:15" x14ac:dyDescent="0.25">
      <c r="A219">
        <v>27.5</v>
      </c>
      <c r="B219" s="67">
        <f t="shared" si="7"/>
        <v>12219.164422435117</v>
      </c>
      <c r="C219" s="67">
        <f>A219*Sheet1!D36</f>
        <v>1320</v>
      </c>
      <c r="E219" s="67">
        <f t="shared" si="8"/>
        <v>10899.164422435117</v>
      </c>
      <c r="O219" s="105">
        <f>Sheet1!F74</f>
        <v>14.412118244542304</v>
      </c>
    </row>
    <row r="220" spans="1:15" x14ac:dyDescent="0.25">
      <c r="A220">
        <v>28</v>
      </c>
      <c r="B220" s="67">
        <f t="shared" si="7"/>
        <v>12643.100703721166</v>
      </c>
      <c r="C220" s="67">
        <f>A220*Sheet1!D36</f>
        <v>1344</v>
      </c>
      <c r="E220" s="67">
        <f t="shared" si="8"/>
        <v>11299.100703721166</v>
      </c>
      <c r="O220" s="105">
        <f>Sheet1!F74</f>
        <v>14.412118244542304</v>
      </c>
    </row>
    <row r="221" spans="1:15" x14ac:dyDescent="0.25">
      <c r="A221">
        <v>28.5</v>
      </c>
      <c r="B221" s="67">
        <f t="shared" si="7"/>
        <v>13074.243044129487</v>
      </c>
      <c r="C221" s="67">
        <f>A221*Sheet1!D36</f>
        <v>1368</v>
      </c>
      <c r="E221" s="67">
        <f t="shared" si="8"/>
        <v>11706.243044129487</v>
      </c>
      <c r="O221" s="105">
        <f>Sheet1!F74</f>
        <v>14.412118244542304</v>
      </c>
    </row>
    <row r="222" spans="1:15" x14ac:dyDescent="0.25">
      <c r="A222">
        <v>29</v>
      </c>
      <c r="B222" s="67">
        <f t="shared" si="7"/>
        <v>13512.591443660078</v>
      </c>
      <c r="C222" s="67">
        <f>A222*Sheet1!D36</f>
        <v>1392</v>
      </c>
      <c r="E222" s="67">
        <f t="shared" si="8"/>
        <v>12120.591443660078</v>
      </c>
      <c r="O222" s="105">
        <f>Sheet1!F74</f>
        <v>14.412118244542304</v>
      </c>
    </row>
    <row r="223" spans="1:15" x14ac:dyDescent="0.25">
      <c r="A223">
        <v>29.5</v>
      </c>
      <c r="B223" s="67">
        <f t="shared" si="7"/>
        <v>13958.145902312941</v>
      </c>
      <c r="C223" s="67">
        <f>A223*Sheet1!D36</f>
        <v>1416</v>
      </c>
      <c r="E223" s="67">
        <f t="shared" si="8"/>
        <v>12542.145902312941</v>
      </c>
      <c r="O223" s="105">
        <f>Sheet1!F74</f>
        <v>14.412118244542304</v>
      </c>
    </row>
    <row r="224" spans="1:15" x14ac:dyDescent="0.25">
      <c r="A224">
        <v>30</v>
      </c>
      <c r="B224" s="67">
        <f t="shared" si="7"/>
        <v>14410.906420088073</v>
      </c>
      <c r="C224" s="67">
        <f>A224*Sheet1!D36</f>
        <v>1440</v>
      </c>
      <c r="E224" s="67">
        <f t="shared" si="8"/>
        <v>12970.906420088073</v>
      </c>
      <c r="O224" s="105">
        <f>Sheet1!F74</f>
        <v>14.412118244542304</v>
      </c>
    </row>
    <row r="225" spans="1:15" x14ac:dyDescent="0.25">
      <c r="A225">
        <v>30.5</v>
      </c>
      <c r="B225" s="67">
        <f t="shared" si="7"/>
        <v>14870.872996985478</v>
      </c>
      <c r="C225" s="67">
        <f>A225*Sheet1!D36</f>
        <v>1464</v>
      </c>
      <c r="E225" s="67">
        <f t="shared" si="8"/>
        <v>13406.872996985478</v>
      </c>
      <c r="O225" s="105">
        <f>Sheet1!F74</f>
        <v>14.412118244542304</v>
      </c>
    </row>
    <row r="226" spans="1:15" x14ac:dyDescent="0.25">
      <c r="A226">
        <v>31</v>
      </c>
      <c r="B226" s="67">
        <f t="shared" si="7"/>
        <v>15338.045633005155</v>
      </c>
      <c r="C226" s="67">
        <f>A226*Sheet1!D36</f>
        <v>1488</v>
      </c>
      <c r="E226" s="67">
        <f t="shared" si="8"/>
        <v>13850.045633005155</v>
      </c>
      <c r="O226" s="105">
        <f>Sheet1!F74</f>
        <v>14.412118244542304</v>
      </c>
    </row>
    <row r="227" spans="1:15" x14ac:dyDescent="0.25">
      <c r="A227">
        <v>31.5</v>
      </c>
      <c r="B227" s="67">
        <f t="shared" si="7"/>
        <v>15812.424328147101</v>
      </c>
      <c r="C227" s="67">
        <f>A227*Sheet1!D36</f>
        <v>1512</v>
      </c>
      <c r="E227" s="67">
        <f t="shared" si="8"/>
        <v>14300.424328147101</v>
      </c>
      <c r="O227" s="105">
        <f>Sheet1!F74</f>
        <v>14.412118244542304</v>
      </c>
    </row>
    <row r="228" spans="1:15" x14ac:dyDescent="0.25">
      <c r="A228">
        <v>32</v>
      </c>
      <c r="B228" s="67">
        <f t="shared" si="7"/>
        <v>16294.009082411319</v>
      </c>
      <c r="C228" s="67">
        <f>A228*Sheet1!D36</f>
        <v>1536</v>
      </c>
      <c r="E228" s="67">
        <f t="shared" si="8"/>
        <v>14758.009082411319</v>
      </c>
      <c r="O228" s="105">
        <f>Sheet1!F74</f>
        <v>14.412118244542304</v>
      </c>
    </row>
    <row r="229" spans="1:15" x14ac:dyDescent="0.25">
      <c r="A229">
        <v>32.5</v>
      </c>
      <c r="B229" s="67">
        <f t="shared" si="7"/>
        <v>16782.799895797809</v>
      </c>
      <c r="C229" s="67">
        <f>A229*Sheet1!D36</f>
        <v>1560</v>
      </c>
      <c r="E229" s="67">
        <f t="shared" si="8"/>
        <v>15222.799895797809</v>
      </c>
      <c r="O229" s="105">
        <f>Sheet1!F74</f>
        <v>14.412118244542304</v>
      </c>
    </row>
    <row r="230" spans="1:15" x14ac:dyDescent="0.25">
      <c r="A230">
        <v>33</v>
      </c>
      <c r="B230" s="67">
        <f t="shared" si="7"/>
        <v>17278.796768306569</v>
      </c>
      <c r="C230" s="67">
        <f>A230*Sheet1!D36</f>
        <v>1584</v>
      </c>
      <c r="E230" s="67">
        <f t="shared" si="8"/>
        <v>15694.796768306569</v>
      </c>
      <c r="O230" s="105">
        <f>Sheet1!F74</f>
        <v>14.412118244542304</v>
      </c>
    </row>
    <row r="231" spans="1:15" x14ac:dyDescent="0.25">
      <c r="A231">
        <v>33.5</v>
      </c>
      <c r="B231" s="67">
        <f t="shared" si="7"/>
        <v>17781.999699937602</v>
      </c>
      <c r="C231" s="67">
        <f>A231*Sheet1!D36</f>
        <v>1608</v>
      </c>
      <c r="E231" s="67">
        <f t="shared" si="8"/>
        <v>16173.999699937602</v>
      </c>
      <c r="O231" s="105">
        <f>Sheet1!F74</f>
        <v>14.412118244542304</v>
      </c>
    </row>
    <row r="232" spans="1:15" x14ac:dyDescent="0.25">
      <c r="A232">
        <v>34</v>
      </c>
      <c r="B232" s="67">
        <f t="shared" si="7"/>
        <v>18292.408690690903</v>
      </c>
      <c r="C232" s="67">
        <f>A232*Sheet1!D36</f>
        <v>1632</v>
      </c>
      <c r="E232" s="67">
        <f t="shared" si="8"/>
        <v>16660.408690690903</v>
      </c>
      <c r="O232" s="105">
        <f>Sheet1!F74</f>
        <v>14.412118244542304</v>
      </c>
    </row>
    <row r="233" spans="1:15" x14ac:dyDescent="0.25">
      <c r="A233">
        <v>34.5</v>
      </c>
      <c r="B233" s="67">
        <f t="shared" si="7"/>
        <v>18810.023740566477</v>
      </c>
      <c r="C233" s="67">
        <f>A233*Sheet1!D36</f>
        <v>1656</v>
      </c>
      <c r="E233" s="67">
        <f t="shared" si="8"/>
        <v>17154.023740566477</v>
      </c>
      <c r="O233" s="105">
        <f>Sheet1!F74</f>
        <v>14.412118244542304</v>
      </c>
    </row>
    <row r="234" spans="1:15" x14ac:dyDescent="0.25">
      <c r="A234">
        <v>35</v>
      </c>
      <c r="B234" s="67">
        <f t="shared" si="7"/>
        <v>19334.844849564324</v>
      </c>
      <c r="C234" s="67">
        <f>A234*Sheet1!D36</f>
        <v>1680</v>
      </c>
      <c r="E234" s="67">
        <f t="shared" si="8"/>
        <v>17654.844849564324</v>
      </c>
      <c r="O234" s="105">
        <f>Sheet1!F74</f>
        <v>14.412118244542304</v>
      </c>
    </row>
    <row r="235" spans="1:15" x14ac:dyDescent="0.25">
      <c r="A235">
        <v>35.5</v>
      </c>
      <c r="B235" s="67">
        <f t="shared" si="7"/>
        <v>19866.87201768444</v>
      </c>
      <c r="C235" s="67">
        <f>A235*Sheet1!D36</f>
        <v>1704</v>
      </c>
      <c r="E235" s="67">
        <f t="shared" si="8"/>
        <v>18162.87201768444</v>
      </c>
      <c r="O235" s="105">
        <f>Sheet1!F74</f>
        <v>14.412118244542304</v>
      </c>
    </row>
    <row r="236" spans="1:15" x14ac:dyDescent="0.25">
      <c r="A236">
        <v>36</v>
      </c>
      <c r="B236" s="67">
        <f t="shared" si="7"/>
        <v>20406.105244926825</v>
      </c>
      <c r="C236" s="67">
        <f>A236*Sheet1!D36</f>
        <v>1728</v>
      </c>
      <c r="E236" s="67">
        <f t="shared" si="8"/>
        <v>18678.105244926825</v>
      </c>
      <c r="O236" s="105">
        <f>Sheet1!F74</f>
        <v>14.412118244542304</v>
      </c>
    </row>
    <row r="237" spans="1:15" x14ac:dyDescent="0.25">
      <c r="A237">
        <v>36.5</v>
      </c>
      <c r="B237" s="67">
        <f t="shared" si="7"/>
        <v>20952.544531291485</v>
      </c>
      <c r="C237" s="67">
        <f>A237*Sheet1!D36</f>
        <v>1752</v>
      </c>
      <c r="E237" s="67">
        <f t="shared" si="8"/>
        <v>19200.544531291485</v>
      </c>
      <c r="O237" s="105">
        <f>Sheet1!F74</f>
        <v>14.412118244542304</v>
      </c>
    </row>
    <row r="238" spans="1:15" x14ac:dyDescent="0.25">
      <c r="A238">
        <v>37</v>
      </c>
      <c r="B238" s="67">
        <f t="shared" si="7"/>
        <v>21506.189876778415</v>
      </c>
      <c r="C238" s="67">
        <f>A238*Sheet1!D36</f>
        <v>1776</v>
      </c>
      <c r="E238" s="67">
        <f t="shared" si="8"/>
        <v>19730.189876778415</v>
      </c>
      <c r="O238" s="105">
        <f>Sheet1!F74</f>
        <v>14.412118244542304</v>
      </c>
    </row>
    <row r="239" spans="1:15" x14ac:dyDescent="0.25">
      <c r="A239">
        <v>37.5</v>
      </c>
      <c r="B239" s="67">
        <f t="shared" si="7"/>
        <v>22067.041281387614</v>
      </c>
      <c r="C239" s="67">
        <f>A239*Sheet1!D36</f>
        <v>1800</v>
      </c>
      <c r="E239" s="67">
        <f t="shared" si="8"/>
        <v>20267.041281387614</v>
      </c>
      <c r="O239" s="105">
        <f>Sheet1!F74</f>
        <v>14.412118244542304</v>
      </c>
    </row>
    <row r="240" spans="1:15" x14ac:dyDescent="0.25">
      <c r="A240">
        <v>38</v>
      </c>
      <c r="B240" s="67">
        <f t="shared" si="7"/>
        <v>22635.098745119089</v>
      </c>
      <c r="C240" s="67">
        <f>A240*Sheet1!D36</f>
        <v>1824</v>
      </c>
      <c r="E240" s="67">
        <f t="shared" si="8"/>
        <v>20811.098745119089</v>
      </c>
      <c r="O240" s="105">
        <f>Sheet1!F74</f>
        <v>14.412118244542304</v>
      </c>
    </row>
    <row r="241" spans="1:15" x14ac:dyDescent="0.25">
      <c r="A241">
        <v>38.5</v>
      </c>
      <c r="B241" s="67">
        <f t="shared" si="7"/>
        <v>23210.362267972829</v>
      </c>
      <c r="C241" s="67">
        <f>A241*Sheet1!D36</f>
        <v>1848</v>
      </c>
      <c r="E241" s="67">
        <f t="shared" si="8"/>
        <v>21362.362267972829</v>
      </c>
      <c r="O241" s="105">
        <f>Sheet1!F74</f>
        <v>14.412118244542304</v>
      </c>
    </row>
    <row r="242" spans="1:15" x14ac:dyDescent="0.25">
      <c r="A242">
        <v>39</v>
      </c>
      <c r="B242" s="67">
        <f t="shared" si="7"/>
        <v>23792.831849948845</v>
      </c>
      <c r="C242" s="67">
        <f>A242*Sheet1!D36</f>
        <v>1872</v>
      </c>
      <c r="E242" s="67">
        <f t="shared" si="8"/>
        <v>21920.831849948845</v>
      </c>
      <c r="O242" s="105">
        <f>Sheet1!F74</f>
        <v>14.412118244542304</v>
      </c>
    </row>
    <row r="243" spans="1:15" x14ac:dyDescent="0.25">
      <c r="A243">
        <v>39.5</v>
      </c>
      <c r="B243" s="67">
        <f t="shared" si="7"/>
        <v>24382.50749104713</v>
      </c>
      <c r="C243" s="67">
        <f>A243*Sheet1!D36</f>
        <v>1896</v>
      </c>
      <c r="E243" s="67">
        <f t="shared" si="8"/>
        <v>22486.50749104713</v>
      </c>
      <c r="O243" s="105">
        <f>Sheet1!F74</f>
        <v>14.412118244542304</v>
      </c>
    </row>
    <row r="244" spans="1:15" x14ac:dyDescent="0.25">
      <c r="A244">
        <v>40</v>
      </c>
      <c r="B244" s="67">
        <f t="shared" si="7"/>
        <v>24979.389191267688</v>
      </c>
      <c r="C244" s="67">
        <f>A244*Sheet1!D36</f>
        <v>1920</v>
      </c>
      <c r="E244" s="67">
        <f t="shared" si="8"/>
        <v>23059.389191267688</v>
      </c>
      <c r="O244" s="105">
        <f>Sheet1!F74</f>
        <v>14.412118244542304</v>
      </c>
    </row>
    <row r="245" spans="1:15" x14ac:dyDescent="0.25">
      <c r="A245">
        <v>40.5</v>
      </c>
      <c r="B245" s="67">
        <f t="shared" si="7"/>
        <v>25583.476950610515</v>
      </c>
      <c r="C245" s="67">
        <f>A245*Sheet1!D36</f>
        <v>1944</v>
      </c>
      <c r="E245" s="67">
        <f t="shared" si="8"/>
        <v>23639.476950610515</v>
      </c>
      <c r="O245" s="105">
        <f>Sheet1!F74</f>
        <v>14.412118244542304</v>
      </c>
    </row>
    <row r="246" spans="1:15" x14ac:dyDescent="0.25">
      <c r="A246">
        <v>41</v>
      </c>
      <c r="B246" s="67">
        <f t="shared" si="7"/>
        <v>26194.770769075614</v>
      </c>
      <c r="C246" s="67">
        <f>A246*Sheet1!D36</f>
        <v>1968</v>
      </c>
      <c r="E246" s="67">
        <f t="shared" si="8"/>
        <v>24226.770769075614</v>
      </c>
      <c r="O246" s="105">
        <f>Sheet1!F74</f>
        <v>14.412118244542304</v>
      </c>
    </row>
    <row r="247" spans="1:15" x14ac:dyDescent="0.25">
      <c r="A247">
        <v>41.5</v>
      </c>
      <c r="B247" s="67">
        <f t="shared" si="7"/>
        <v>26813.270646662982</v>
      </c>
      <c r="C247" s="67">
        <f>A247*Sheet1!D36</f>
        <v>1992</v>
      </c>
      <c r="E247" s="67">
        <f t="shared" si="8"/>
        <v>24821.270646662982</v>
      </c>
      <c r="O247" s="105">
        <f>Sheet1!F74</f>
        <v>14.412118244542304</v>
      </c>
    </row>
    <row r="248" spans="1:15" x14ac:dyDescent="0.25">
      <c r="A248">
        <v>42</v>
      </c>
      <c r="B248" s="67">
        <f t="shared" si="7"/>
        <v>27438.976583372623</v>
      </c>
      <c r="C248" s="67">
        <f>A248*Sheet1!D36</f>
        <v>2016</v>
      </c>
      <c r="E248" s="67">
        <f t="shared" si="8"/>
        <v>25422.976583372623</v>
      </c>
      <c r="O248" s="105">
        <f>Sheet1!F74</f>
        <v>14.412118244542304</v>
      </c>
    </row>
    <row r="249" spans="1:15" x14ac:dyDescent="0.25">
      <c r="A249">
        <v>42.5</v>
      </c>
      <c r="B249" s="67">
        <f t="shared" si="7"/>
        <v>28071.888579204537</v>
      </c>
      <c r="C249" s="67">
        <f>A249*Sheet1!D36</f>
        <v>2040</v>
      </c>
      <c r="E249" s="67">
        <f t="shared" si="8"/>
        <v>26031.888579204537</v>
      </c>
      <c r="O249" s="105">
        <f>Sheet1!F74</f>
        <v>14.412118244542304</v>
      </c>
    </row>
    <row r="250" spans="1:15" x14ac:dyDescent="0.25">
      <c r="A250">
        <v>43</v>
      </c>
      <c r="B250" s="67">
        <f t="shared" si="7"/>
        <v>28712.006634158719</v>
      </c>
      <c r="C250" s="67">
        <f>A250*Sheet1!D36</f>
        <v>2064</v>
      </c>
      <c r="E250" s="67">
        <f t="shared" si="8"/>
        <v>26648.006634158719</v>
      </c>
      <c r="O250" s="105">
        <f>Sheet1!F74</f>
        <v>14.412118244542304</v>
      </c>
    </row>
    <row r="251" spans="1:15" x14ac:dyDescent="0.25">
      <c r="A251">
        <v>43.5</v>
      </c>
      <c r="B251" s="67">
        <f t="shared" si="7"/>
        <v>29359.330748235174</v>
      </c>
      <c r="C251" s="67">
        <f>A251*Sheet1!D36</f>
        <v>2088</v>
      </c>
      <c r="E251" s="67">
        <f t="shared" si="8"/>
        <v>27271.330748235174</v>
      </c>
      <c r="O251" s="105">
        <f>Sheet1!F74</f>
        <v>14.412118244542304</v>
      </c>
    </row>
    <row r="252" spans="1:15" x14ac:dyDescent="0.25">
      <c r="A252">
        <v>44</v>
      </c>
      <c r="B252" s="67">
        <f t="shared" si="7"/>
        <v>30013.860921433901</v>
      </c>
      <c r="C252" s="67">
        <f>A252*Sheet1!D36</f>
        <v>2112</v>
      </c>
      <c r="E252" s="67">
        <f t="shared" si="8"/>
        <v>27901.860921433901</v>
      </c>
      <c r="O252" s="105">
        <f>Sheet1!F74</f>
        <v>14.412118244542304</v>
      </c>
    </row>
    <row r="253" spans="1:15" x14ac:dyDescent="0.25">
      <c r="A253">
        <v>44.5</v>
      </c>
      <c r="B253" s="67">
        <f t="shared" si="7"/>
        <v>30675.597153754898</v>
      </c>
      <c r="C253" s="67">
        <f>A253*Sheet1!D36</f>
        <v>2136</v>
      </c>
      <c r="E253" s="67">
        <f t="shared" si="8"/>
        <v>28539.597153754898</v>
      </c>
      <c r="O253" s="105">
        <f>Sheet1!F74</f>
        <v>14.412118244542304</v>
      </c>
    </row>
    <row r="254" spans="1:15" x14ac:dyDescent="0.25">
      <c r="A254">
        <v>45</v>
      </c>
      <c r="B254" s="67">
        <f t="shared" si="7"/>
        <v>31344.539445198167</v>
      </c>
      <c r="C254" s="67">
        <f>A254*Sheet1!D36</f>
        <v>2160</v>
      </c>
      <c r="E254" s="67">
        <f t="shared" si="8"/>
        <v>29184.539445198167</v>
      </c>
      <c r="O254" s="105">
        <f>Sheet1!F74</f>
        <v>14.412118244542304</v>
      </c>
    </row>
    <row r="255" spans="1:15" x14ac:dyDescent="0.25">
      <c r="A255">
        <v>45.5</v>
      </c>
      <c r="B255" s="67">
        <f t="shared" si="7"/>
        <v>32020.687795763704</v>
      </c>
      <c r="C255" s="67">
        <f>A255*Sheet1!D36</f>
        <v>2184</v>
      </c>
      <c r="E255" s="67">
        <f t="shared" si="8"/>
        <v>29836.687795763704</v>
      </c>
      <c r="O255" s="105">
        <f>Sheet1!F74</f>
        <v>14.412118244542304</v>
      </c>
    </row>
    <row r="256" spans="1:15" x14ac:dyDescent="0.25">
      <c r="A256">
        <v>46</v>
      </c>
      <c r="B256" s="67">
        <f t="shared" si="7"/>
        <v>32704.042205451515</v>
      </c>
      <c r="C256" s="67">
        <f>A256*Sheet1!D36</f>
        <v>2208</v>
      </c>
      <c r="E256" s="67">
        <f t="shared" si="8"/>
        <v>30496.042205451515</v>
      </c>
      <c r="O256" s="105">
        <f>Sheet1!F74</f>
        <v>14.412118244542304</v>
      </c>
    </row>
    <row r="257" spans="1:15" x14ac:dyDescent="0.25">
      <c r="A257">
        <v>46.5</v>
      </c>
      <c r="B257" s="67">
        <f t="shared" si="7"/>
        <v>33394.602674261594</v>
      </c>
      <c r="C257" s="67">
        <f>A257*Sheet1!D36</f>
        <v>2232</v>
      </c>
      <c r="E257" s="67">
        <f t="shared" si="8"/>
        <v>31162.602674261598</v>
      </c>
      <c r="O257" s="105">
        <f>Sheet1!F74</f>
        <v>14.412118244542304</v>
      </c>
    </row>
    <row r="258" spans="1:15" x14ac:dyDescent="0.25">
      <c r="A258">
        <v>47</v>
      </c>
      <c r="B258" s="67">
        <f t="shared" si="7"/>
        <v>34092.36920219395</v>
      </c>
      <c r="C258" s="67">
        <f>A258*Sheet1!D36</f>
        <v>2256</v>
      </c>
      <c r="E258" s="67">
        <f t="shared" si="8"/>
        <v>31836.36920219395</v>
      </c>
      <c r="O258" s="105">
        <f>Sheet1!F74</f>
        <v>14.412118244542304</v>
      </c>
    </row>
    <row r="259" spans="1:15" x14ac:dyDescent="0.25">
      <c r="A259">
        <v>47.5</v>
      </c>
      <c r="B259" s="67">
        <f t="shared" si="7"/>
        <v>34797.341789248574</v>
      </c>
      <c r="C259" s="67">
        <f>A259*Sheet1!D36</f>
        <v>2280</v>
      </c>
      <c r="E259" s="67">
        <f t="shared" si="8"/>
        <v>32517.341789248574</v>
      </c>
      <c r="O259" s="105">
        <f>Sheet1!F74</f>
        <v>14.412118244542304</v>
      </c>
    </row>
    <row r="260" spans="1:15" x14ac:dyDescent="0.25">
      <c r="A260">
        <v>48</v>
      </c>
      <c r="B260" s="67">
        <f t="shared" si="7"/>
        <v>35509.520435425467</v>
      </c>
      <c r="C260" s="67">
        <f>A260*Sheet1!D36</f>
        <v>2304</v>
      </c>
      <c r="E260" s="67">
        <f t="shared" si="8"/>
        <v>33205.520435425467</v>
      </c>
      <c r="O260" s="105">
        <f>Sheet1!F74</f>
        <v>14.412118244542304</v>
      </c>
    </row>
    <row r="261" spans="1:15" x14ac:dyDescent="0.25">
      <c r="A261">
        <v>48.5</v>
      </c>
      <c r="B261" s="67">
        <f t="shared" ref="B261:B324" si="9">C261+E261</f>
        <v>36228.905140724637</v>
      </c>
      <c r="C261" s="67">
        <f>A261*Sheet1!D36</f>
        <v>2328</v>
      </c>
      <c r="E261" s="67">
        <f t="shared" ref="E261:E324" si="10">(A261*A261)*O261</f>
        <v>33900.905140724637</v>
      </c>
      <c r="O261" s="105">
        <f>Sheet1!F74</f>
        <v>14.412118244542304</v>
      </c>
    </row>
    <row r="262" spans="1:15" x14ac:dyDescent="0.25">
      <c r="A262">
        <v>49</v>
      </c>
      <c r="B262" s="67">
        <f t="shared" si="9"/>
        <v>36955.495905146076</v>
      </c>
      <c r="C262" s="67">
        <f>A262*Sheet1!D36</f>
        <v>2352</v>
      </c>
      <c r="E262" s="67">
        <f t="shared" si="10"/>
        <v>34603.495905146076</v>
      </c>
      <c r="O262" s="105">
        <f>Sheet1!F74</f>
        <v>14.412118244542304</v>
      </c>
    </row>
    <row r="263" spans="1:15" x14ac:dyDescent="0.25">
      <c r="A263">
        <v>49.5</v>
      </c>
      <c r="B263" s="67">
        <f t="shared" si="9"/>
        <v>37689.292728689783</v>
      </c>
      <c r="C263" s="67">
        <f>A263*Sheet1!D36</f>
        <v>2376</v>
      </c>
      <c r="E263" s="67">
        <f t="shared" si="10"/>
        <v>35313.292728689783</v>
      </c>
      <c r="O263" s="105">
        <f>Sheet1!F74</f>
        <v>14.412118244542304</v>
      </c>
    </row>
    <row r="264" spans="1:15" x14ac:dyDescent="0.25">
      <c r="A264">
        <v>50</v>
      </c>
      <c r="B264" s="67">
        <f t="shared" si="9"/>
        <v>38430.295611355759</v>
      </c>
      <c r="C264" s="67">
        <f>A264*Sheet1!D36</f>
        <v>2400</v>
      </c>
      <c r="E264" s="67">
        <f t="shared" si="10"/>
        <v>36030.295611355759</v>
      </c>
      <c r="O264" s="105">
        <f>Sheet1!F74</f>
        <v>14.412118244542304</v>
      </c>
    </row>
    <row r="265" spans="1:15" x14ac:dyDescent="0.25">
      <c r="A265">
        <v>51</v>
      </c>
      <c r="B265" s="67">
        <f t="shared" si="9"/>
        <v>39933.919554054533</v>
      </c>
      <c r="C265" s="67">
        <f>A265*Sheet1!D36</f>
        <v>2448</v>
      </c>
      <c r="E265" s="67">
        <f t="shared" si="10"/>
        <v>37485.919554054533</v>
      </c>
      <c r="O265" s="105">
        <f>Sheet1!F74</f>
        <v>14.412118244542304</v>
      </c>
    </row>
    <row r="266" spans="1:15" x14ac:dyDescent="0.25">
      <c r="A266">
        <v>52</v>
      </c>
      <c r="B266" s="67">
        <f t="shared" si="9"/>
        <v>41466.36773324239</v>
      </c>
      <c r="C266" s="67">
        <f>A266*Sheet1!D36</f>
        <v>2496</v>
      </c>
      <c r="E266" s="67">
        <f t="shared" si="10"/>
        <v>38970.36773324239</v>
      </c>
      <c r="O266" s="105">
        <f>Sheet1!F74</f>
        <v>14.412118244542304</v>
      </c>
    </row>
    <row r="267" spans="1:15" x14ac:dyDescent="0.25">
      <c r="A267">
        <v>53</v>
      </c>
      <c r="B267" s="67">
        <f t="shared" si="9"/>
        <v>43027.64014891933</v>
      </c>
      <c r="C267" s="67">
        <f>A267*Sheet1!D36</f>
        <v>2544</v>
      </c>
      <c r="E267" s="67">
        <f t="shared" si="10"/>
        <v>40483.64014891933</v>
      </c>
      <c r="O267" s="105">
        <f>Sheet1!F74</f>
        <v>14.412118244542304</v>
      </c>
    </row>
    <row r="268" spans="1:15" x14ac:dyDescent="0.25">
      <c r="A268">
        <v>54</v>
      </c>
      <c r="B268" s="67">
        <f t="shared" si="9"/>
        <v>44617.736801085361</v>
      </c>
      <c r="C268" s="67">
        <f>A268*Sheet1!D36</f>
        <v>2592</v>
      </c>
      <c r="E268" s="67">
        <f t="shared" si="10"/>
        <v>42025.736801085361</v>
      </c>
      <c r="O268" s="105">
        <f>Sheet1!F74</f>
        <v>14.412118244542304</v>
      </c>
    </row>
    <row r="269" spans="1:15" x14ac:dyDescent="0.25">
      <c r="A269">
        <v>55</v>
      </c>
      <c r="B269" s="67">
        <f t="shared" si="9"/>
        <v>46236.657689740467</v>
      </c>
      <c r="C269" s="67">
        <f>A269*Sheet1!D36</f>
        <v>2640</v>
      </c>
      <c r="E269" s="67">
        <f t="shared" si="10"/>
        <v>43596.657689740467</v>
      </c>
      <c r="O269" s="105">
        <f>Sheet1!F74</f>
        <v>14.412118244542304</v>
      </c>
    </row>
    <row r="270" spans="1:15" x14ac:dyDescent="0.25">
      <c r="A270">
        <v>56</v>
      </c>
      <c r="B270" s="67">
        <f t="shared" si="9"/>
        <v>47884.402814884663</v>
      </c>
      <c r="C270" s="67">
        <f>A270*Sheet1!D36</f>
        <v>2688</v>
      </c>
      <c r="E270" s="67">
        <f t="shared" si="10"/>
        <v>45196.402814884663</v>
      </c>
      <c r="O270" s="105">
        <f>Sheet1!F74</f>
        <v>14.412118244542304</v>
      </c>
    </row>
    <row r="271" spans="1:15" x14ac:dyDescent="0.25">
      <c r="A271">
        <v>57</v>
      </c>
      <c r="B271" s="67">
        <f t="shared" si="9"/>
        <v>49560.972176517949</v>
      </c>
      <c r="C271" s="67">
        <f>A271*Sheet1!D36</f>
        <v>2736</v>
      </c>
      <c r="E271" s="67">
        <f t="shared" si="10"/>
        <v>46824.972176517949</v>
      </c>
      <c r="O271" s="105">
        <f>Sheet1!F74</f>
        <v>14.412118244542304</v>
      </c>
    </row>
    <row r="272" spans="1:15" x14ac:dyDescent="0.25">
      <c r="A272">
        <v>58</v>
      </c>
      <c r="B272" s="67">
        <f t="shared" si="9"/>
        <v>51266.365774640311</v>
      </c>
      <c r="C272" s="67">
        <f>A272*Sheet1!D36</f>
        <v>2784</v>
      </c>
      <c r="E272" s="67">
        <f t="shared" si="10"/>
        <v>48482.365774640311</v>
      </c>
      <c r="O272" s="105">
        <f>Sheet1!F74</f>
        <v>14.412118244542304</v>
      </c>
    </row>
    <row r="273" spans="1:15" x14ac:dyDescent="0.25">
      <c r="A273">
        <v>59</v>
      </c>
      <c r="B273" s="67">
        <f t="shared" si="9"/>
        <v>53000.583609251764</v>
      </c>
      <c r="C273" s="67">
        <f>A273*Sheet1!D36</f>
        <v>2832</v>
      </c>
      <c r="E273" s="67">
        <f t="shared" si="10"/>
        <v>50168.583609251764</v>
      </c>
      <c r="O273" s="105">
        <f>Sheet1!F74</f>
        <v>14.412118244542304</v>
      </c>
    </row>
    <row r="274" spans="1:15" x14ac:dyDescent="0.25">
      <c r="A274">
        <v>60</v>
      </c>
      <c r="B274" s="67">
        <f t="shared" si="9"/>
        <v>54763.625680352292</v>
      </c>
      <c r="C274" s="67">
        <f>A274*Sheet1!D36</f>
        <v>2880</v>
      </c>
      <c r="E274" s="67">
        <f t="shared" si="10"/>
        <v>51883.625680352292</v>
      </c>
      <c r="O274" s="105">
        <f>Sheet1!F74</f>
        <v>14.412118244542304</v>
      </c>
    </row>
    <row r="275" spans="1:15" x14ac:dyDescent="0.25">
      <c r="A275">
        <v>61</v>
      </c>
      <c r="B275" s="67">
        <f t="shared" si="9"/>
        <v>56555.49198794191</v>
      </c>
      <c r="C275" s="67">
        <f>A275*Sheet1!D36</f>
        <v>2928</v>
      </c>
      <c r="E275" s="67">
        <f t="shared" si="10"/>
        <v>53627.49198794191</v>
      </c>
      <c r="O275" s="105">
        <f>Sheet1!F74</f>
        <v>14.412118244542304</v>
      </c>
    </row>
    <row r="276" spans="1:15" x14ac:dyDescent="0.25">
      <c r="A276">
        <v>62</v>
      </c>
      <c r="B276" s="67">
        <f t="shared" si="9"/>
        <v>58376.182532020619</v>
      </c>
      <c r="C276" s="67">
        <f>A276*Sheet1!D36</f>
        <v>2976</v>
      </c>
      <c r="E276" s="67">
        <f t="shared" si="10"/>
        <v>55400.182532020619</v>
      </c>
      <c r="O276" s="105">
        <f>Sheet1!F74</f>
        <v>14.412118244542304</v>
      </c>
    </row>
    <row r="277" spans="1:15" x14ac:dyDescent="0.25">
      <c r="A277">
        <v>63</v>
      </c>
      <c r="B277" s="67">
        <f t="shared" si="9"/>
        <v>60225.697312588403</v>
      </c>
      <c r="C277" s="67">
        <f>A277*Sheet1!D36</f>
        <v>3024</v>
      </c>
      <c r="E277" s="67">
        <f t="shared" si="10"/>
        <v>57201.697312588403</v>
      </c>
      <c r="O277" s="105">
        <f>Sheet1!F74</f>
        <v>14.412118244542304</v>
      </c>
    </row>
    <row r="278" spans="1:15" x14ac:dyDescent="0.25">
      <c r="A278">
        <v>64</v>
      </c>
      <c r="B278" s="67">
        <f t="shared" si="9"/>
        <v>62104.036329645278</v>
      </c>
      <c r="C278" s="67">
        <f>A278*Sheet1!D36</f>
        <v>3072</v>
      </c>
      <c r="E278" s="67">
        <f t="shared" si="10"/>
        <v>59032.036329645278</v>
      </c>
      <c r="O278" s="105">
        <f>Sheet1!F74</f>
        <v>14.412118244542304</v>
      </c>
    </row>
    <row r="279" spans="1:15" x14ac:dyDescent="0.25">
      <c r="A279">
        <v>65</v>
      </c>
      <c r="B279" s="67">
        <f t="shared" si="9"/>
        <v>64011.199583191235</v>
      </c>
      <c r="C279" s="67">
        <f>A279*Sheet1!D36</f>
        <v>3120</v>
      </c>
      <c r="E279" s="67">
        <f t="shared" si="10"/>
        <v>60891.199583191235</v>
      </c>
      <c r="O279" s="105">
        <f>Sheet1!F74</f>
        <v>14.412118244542304</v>
      </c>
    </row>
    <row r="280" spans="1:15" x14ac:dyDescent="0.25">
      <c r="A280">
        <v>66</v>
      </c>
      <c r="B280" s="67">
        <f t="shared" si="9"/>
        <v>65947.187073226276</v>
      </c>
      <c r="C280" s="67">
        <f>A280*Sheet1!D36</f>
        <v>3168</v>
      </c>
      <c r="E280" s="67">
        <f t="shared" si="10"/>
        <v>62779.187073226276</v>
      </c>
      <c r="O280" s="105">
        <f>Sheet1!F74</f>
        <v>14.412118244542304</v>
      </c>
    </row>
    <row r="281" spans="1:15" x14ac:dyDescent="0.25">
      <c r="A281">
        <v>67</v>
      </c>
      <c r="B281" s="67">
        <f t="shared" si="9"/>
        <v>67911.998799750407</v>
      </c>
      <c r="C281" s="67">
        <f>A281*Sheet1!D36</f>
        <v>3216</v>
      </c>
      <c r="E281" s="67">
        <f t="shared" si="10"/>
        <v>64695.998799750407</v>
      </c>
      <c r="O281" s="105">
        <f>Sheet1!F74</f>
        <v>14.412118244542304</v>
      </c>
    </row>
    <row r="282" spans="1:15" x14ac:dyDescent="0.25">
      <c r="A282">
        <v>68</v>
      </c>
      <c r="B282" s="67">
        <f t="shared" si="9"/>
        <v>69905.634762763613</v>
      </c>
      <c r="C282" s="67">
        <f>A282*Sheet1!D36</f>
        <v>3264</v>
      </c>
      <c r="E282" s="67">
        <f t="shared" si="10"/>
        <v>66641.634762763613</v>
      </c>
      <c r="O282" s="105">
        <f>Sheet1!F74</f>
        <v>14.412118244542304</v>
      </c>
    </row>
    <row r="283" spans="1:15" x14ac:dyDescent="0.25">
      <c r="A283">
        <v>69</v>
      </c>
      <c r="B283" s="67">
        <f t="shared" si="9"/>
        <v>71928.09496226591</v>
      </c>
      <c r="C283" s="67">
        <f>A283*Sheet1!D36</f>
        <v>3312</v>
      </c>
      <c r="E283" s="67">
        <f t="shared" si="10"/>
        <v>68616.09496226591</v>
      </c>
      <c r="O283" s="105">
        <f>Sheet1!F74</f>
        <v>14.412118244542304</v>
      </c>
    </row>
    <row r="284" spans="1:15" x14ac:dyDescent="0.25">
      <c r="A284">
        <v>70</v>
      </c>
      <c r="B284" s="67">
        <f t="shared" si="9"/>
        <v>73979.379398257297</v>
      </c>
      <c r="C284" s="67">
        <f>A284*Sheet1!D36</f>
        <v>3360</v>
      </c>
      <c r="E284" s="67">
        <f t="shared" si="10"/>
        <v>70619.379398257297</v>
      </c>
      <c r="O284" s="105">
        <f>Sheet1!F74</f>
        <v>14.412118244542304</v>
      </c>
    </row>
    <row r="285" spans="1:15" x14ac:dyDescent="0.25">
      <c r="A285">
        <v>71</v>
      </c>
      <c r="B285" s="67">
        <f t="shared" si="9"/>
        <v>76059.48807073776</v>
      </c>
      <c r="C285" s="67">
        <f>A285*Sheet1!D36</f>
        <v>3408</v>
      </c>
      <c r="E285" s="67">
        <f t="shared" si="10"/>
        <v>72651.48807073776</v>
      </c>
      <c r="O285" s="105">
        <f>Sheet1!F74</f>
        <v>14.412118244542304</v>
      </c>
    </row>
    <row r="286" spans="1:15" x14ac:dyDescent="0.25">
      <c r="A286">
        <v>72</v>
      </c>
      <c r="B286" s="67">
        <f t="shared" si="9"/>
        <v>78168.420979707298</v>
      </c>
      <c r="C286" s="67">
        <f>A286*Sheet1!D36</f>
        <v>3456</v>
      </c>
      <c r="E286" s="67">
        <f t="shared" si="10"/>
        <v>74712.420979707298</v>
      </c>
      <c r="O286" s="105">
        <f>Sheet1!F74</f>
        <v>14.412118244542304</v>
      </c>
    </row>
    <row r="287" spans="1:15" x14ac:dyDescent="0.25">
      <c r="A287">
        <v>73</v>
      </c>
      <c r="B287" s="67">
        <f t="shared" si="9"/>
        <v>80306.178125165941</v>
      </c>
      <c r="C287" s="67">
        <f>A287*Sheet1!D36</f>
        <v>3504</v>
      </c>
      <c r="E287" s="67">
        <f t="shared" si="10"/>
        <v>76802.178125165941</v>
      </c>
      <c r="O287" s="105">
        <f>Sheet1!F74</f>
        <v>14.412118244542304</v>
      </c>
    </row>
    <row r="288" spans="1:15" x14ac:dyDescent="0.25">
      <c r="A288">
        <v>74</v>
      </c>
      <c r="B288" s="67">
        <f t="shared" si="9"/>
        <v>82472.75950711366</v>
      </c>
      <c r="C288" s="67">
        <f>A288*Sheet1!D36</f>
        <v>3552</v>
      </c>
      <c r="E288" s="67">
        <f t="shared" si="10"/>
        <v>78920.75950711366</v>
      </c>
      <c r="O288" s="105">
        <f>Sheet1!F74</f>
        <v>14.412118244542304</v>
      </c>
    </row>
    <row r="289" spans="1:15" x14ac:dyDescent="0.25">
      <c r="A289">
        <v>75</v>
      </c>
      <c r="B289" s="67">
        <f t="shared" si="9"/>
        <v>84668.165125550455</v>
      </c>
      <c r="C289" s="67">
        <f>A289*Sheet1!D36</f>
        <v>3600</v>
      </c>
      <c r="E289" s="67">
        <f t="shared" si="10"/>
        <v>81068.165125550455</v>
      </c>
      <c r="O289" s="105">
        <f>Sheet1!F74</f>
        <v>14.412118244542304</v>
      </c>
    </row>
    <row r="290" spans="1:15" x14ac:dyDescent="0.25">
      <c r="A290">
        <v>76</v>
      </c>
      <c r="B290" s="67">
        <f t="shared" si="9"/>
        <v>86892.394980476354</v>
      </c>
      <c r="C290" s="67">
        <f>A290*Sheet1!D36</f>
        <v>3648</v>
      </c>
      <c r="E290" s="67">
        <f t="shared" si="10"/>
        <v>83244.394980476354</v>
      </c>
      <c r="O290" s="105">
        <f>Sheet1!F74</f>
        <v>14.412118244542304</v>
      </c>
    </row>
    <row r="291" spans="1:15" x14ac:dyDescent="0.25">
      <c r="A291">
        <v>77</v>
      </c>
      <c r="B291" s="67">
        <f t="shared" si="9"/>
        <v>89145.449071891315</v>
      </c>
      <c r="C291" s="67">
        <f>A291*Sheet1!D36</f>
        <v>3696</v>
      </c>
      <c r="E291" s="67">
        <f t="shared" si="10"/>
        <v>85449.449071891315</v>
      </c>
      <c r="O291" s="105">
        <f>Sheet1!F74</f>
        <v>14.412118244542304</v>
      </c>
    </row>
    <row r="292" spans="1:15" x14ac:dyDescent="0.25">
      <c r="A292">
        <v>78</v>
      </c>
      <c r="B292" s="67">
        <f t="shared" si="9"/>
        <v>91427.32739979538</v>
      </c>
      <c r="C292" s="67">
        <f>A292*Sheet1!D36</f>
        <v>3744</v>
      </c>
      <c r="E292" s="67">
        <f t="shared" si="10"/>
        <v>87683.32739979538</v>
      </c>
      <c r="O292" s="105">
        <f>Sheet1!F74</f>
        <v>14.412118244542304</v>
      </c>
    </row>
    <row r="293" spans="1:15" x14ac:dyDescent="0.25">
      <c r="A293">
        <v>79</v>
      </c>
      <c r="B293" s="67">
        <f t="shared" si="9"/>
        <v>93738.029964188521</v>
      </c>
      <c r="C293" s="67">
        <f>A293*Sheet1!D36</f>
        <v>3792</v>
      </c>
      <c r="E293" s="67">
        <f t="shared" si="10"/>
        <v>89946.029964188521</v>
      </c>
      <c r="O293" s="105">
        <f>Sheet1!F74</f>
        <v>14.412118244542304</v>
      </c>
    </row>
    <row r="294" spans="1:15" x14ac:dyDescent="0.25">
      <c r="A294">
        <v>80</v>
      </c>
      <c r="B294" s="67">
        <f t="shared" si="9"/>
        <v>96077.556765070753</v>
      </c>
      <c r="C294" s="67">
        <f>A294*Sheet1!D36</f>
        <v>3840</v>
      </c>
      <c r="E294" s="67">
        <f t="shared" si="10"/>
        <v>92237.556765070753</v>
      </c>
      <c r="O294" s="105">
        <f>Sheet1!F74</f>
        <v>14.412118244542304</v>
      </c>
    </row>
    <row r="295" spans="1:15" x14ac:dyDescent="0.25">
      <c r="A295">
        <v>81</v>
      </c>
      <c r="B295" s="67">
        <f t="shared" si="9"/>
        <v>98445.90780244206</v>
      </c>
      <c r="C295" s="67">
        <f>A295*Sheet1!D36</f>
        <v>3888</v>
      </c>
      <c r="E295" s="67">
        <f t="shared" si="10"/>
        <v>94557.90780244206</v>
      </c>
      <c r="O295" s="105">
        <f>Sheet1!F74</f>
        <v>14.412118244542304</v>
      </c>
    </row>
    <row r="296" spans="1:15" x14ac:dyDescent="0.25">
      <c r="A296">
        <v>82</v>
      </c>
      <c r="B296" s="67">
        <f t="shared" si="9"/>
        <v>100843.08307630246</v>
      </c>
      <c r="C296" s="67">
        <f>A296*Sheet1!D36</f>
        <v>3936</v>
      </c>
      <c r="E296" s="67">
        <f t="shared" si="10"/>
        <v>96907.083076302457</v>
      </c>
      <c r="O296" s="105">
        <f>Sheet1!F74</f>
        <v>14.412118244542304</v>
      </c>
    </row>
    <row r="297" spans="1:15" x14ac:dyDescent="0.25">
      <c r="A297">
        <v>83</v>
      </c>
      <c r="B297" s="67">
        <f t="shared" si="9"/>
        <v>103269.08258665193</v>
      </c>
      <c r="C297" s="67">
        <f>A297*Sheet1!D36</f>
        <v>3984</v>
      </c>
      <c r="E297" s="67">
        <f t="shared" si="10"/>
        <v>99285.08258665193</v>
      </c>
      <c r="O297" s="105">
        <f>Sheet1!F74</f>
        <v>14.412118244542304</v>
      </c>
    </row>
    <row r="298" spans="1:15" x14ac:dyDescent="0.25">
      <c r="A298">
        <v>84</v>
      </c>
      <c r="B298" s="67">
        <f t="shared" si="9"/>
        <v>105723.90633349049</v>
      </c>
      <c r="C298" s="67">
        <f>A298*Sheet1!D36</f>
        <v>4032</v>
      </c>
      <c r="E298" s="67">
        <f t="shared" si="10"/>
        <v>101691.90633349049</v>
      </c>
      <c r="O298" s="105">
        <f>Sheet1!F74</f>
        <v>14.412118244542304</v>
      </c>
    </row>
    <row r="299" spans="1:15" x14ac:dyDescent="0.25">
      <c r="A299">
        <v>85</v>
      </c>
      <c r="B299" s="67">
        <f t="shared" si="9"/>
        <v>108207.55431681815</v>
      </c>
      <c r="C299" s="67">
        <f>A299*Sheet1!D36</f>
        <v>4080</v>
      </c>
      <c r="E299" s="67">
        <f t="shared" si="10"/>
        <v>104127.55431681815</v>
      </c>
      <c r="O299" s="105">
        <f>Sheet1!F74</f>
        <v>14.412118244542304</v>
      </c>
    </row>
    <row r="300" spans="1:15" x14ac:dyDescent="0.25">
      <c r="A300">
        <v>86</v>
      </c>
      <c r="B300" s="67">
        <f t="shared" si="9"/>
        <v>110720.02653663488</v>
      </c>
      <c r="C300" s="67">
        <f>A300*Sheet1!D36</f>
        <v>4128</v>
      </c>
      <c r="E300" s="67">
        <f t="shared" si="10"/>
        <v>106592.02653663488</v>
      </c>
      <c r="O300" s="105">
        <f>Sheet1!F74</f>
        <v>14.412118244542304</v>
      </c>
    </row>
    <row r="301" spans="1:15" x14ac:dyDescent="0.25">
      <c r="A301">
        <v>87</v>
      </c>
      <c r="B301" s="67">
        <f t="shared" si="9"/>
        <v>113261.3229929407</v>
      </c>
      <c r="C301" s="67">
        <f>A301*Sheet1!D36</f>
        <v>4176</v>
      </c>
      <c r="E301" s="67">
        <f t="shared" si="10"/>
        <v>109085.3229929407</v>
      </c>
      <c r="O301" s="105">
        <f>Sheet1!F74</f>
        <v>14.412118244542304</v>
      </c>
    </row>
    <row r="302" spans="1:15" x14ac:dyDescent="0.25">
      <c r="A302">
        <v>88</v>
      </c>
      <c r="B302" s="67">
        <f t="shared" si="9"/>
        <v>115831.4436857356</v>
      </c>
      <c r="C302" s="67">
        <f>A302*Sheet1!D36</f>
        <v>4224</v>
      </c>
      <c r="E302" s="67">
        <f t="shared" si="10"/>
        <v>111607.4436857356</v>
      </c>
      <c r="O302" s="105">
        <f>Sheet1!F74</f>
        <v>14.412118244542304</v>
      </c>
    </row>
    <row r="303" spans="1:15" x14ac:dyDescent="0.25">
      <c r="A303">
        <v>89</v>
      </c>
      <c r="B303" s="67">
        <f t="shared" si="9"/>
        <v>118430.38861501959</v>
      </c>
      <c r="C303" s="67">
        <f>A303*Sheet1!D36</f>
        <v>4272</v>
      </c>
      <c r="E303" s="67">
        <f t="shared" si="10"/>
        <v>114158.38861501959</v>
      </c>
      <c r="O303" s="105">
        <f>Sheet1!F74</f>
        <v>14.412118244542304</v>
      </c>
    </row>
    <row r="304" spans="1:15" x14ac:dyDescent="0.25">
      <c r="A304">
        <v>90</v>
      </c>
      <c r="B304" s="67">
        <f t="shared" si="9"/>
        <v>121058.15778079267</v>
      </c>
      <c r="C304" s="67">
        <f>A304*Sheet1!D36</f>
        <v>4320</v>
      </c>
      <c r="E304" s="67">
        <f t="shared" si="10"/>
        <v>116738.15778079267</v>
      </c>
      <c r="O304" s="105">
        <f>Sheet1!F74</f>
        <v>14.412118244542304</v>
      </c>
    </row>
    <row r="305" spans="1:15" x14ac:dyDescent="0.25">
      <c r="A305">
        <v>91</v>
      </c>
      <c r="B305" s="67">
        <f t="shared" si="9"/>
        <v>123714.75118305482</v>
      </c>
      <c r="C305" s="67">
        <f>A305*Sheet1!D36</f>
        <v>4368</v>
      </c>
      <c r="E305" s="67">
        <f t="shared" si="10"/>
        <v>119346.75118305482</v>
      </c>
      <c r="O305" s="105">
        <f>Sheet1!F74</f>
        <v>14.412118244542304</v>
      </c>
    </row>
    <row r="306" spans="1:15" x14ac:dyDescent="0.25">
      <c r="A306">
        <v>92</v>
      </c>
      <c r="B306" s="67">
        <f t="shared" si="9"/>
        <v>126400.16882180606</v>
      </c>
      <c r="C306" s="67">
        <f>A306*Sheet1!D36</f>
        <v>4416</v>
      </c>
      <c r="E306" s="67">
        <f t="shared" si="10"/>
        <v>121984.16882180606</v>
      </c>
      <c r="O306" s="105">
        <f>Sheet1!F74</f>
        <v>14.412118244542304</v>
      </c>
    </row>
    <row r="307" spans="1:15" x14ac:dyDescent="0.25">
      <c r="A307">
        <v>93</v>
      </c>
      <c r="B307" s="67">
        <f t="shared" si="9"/>
        <v>129114.41069704639</v>
      </c>
      <c r="C307" s="67">
        <f>A307*Sheet1!D36</f>
        <v>4464</v>
      </c>
      <c r="E307" s="67">
        <f t="shared" si="10"/>
        <v>124650.41069704639</v>
      </c>
      <c r="O307" s="105">
        <f>Sheet1!F74</f>
        <v>14.412118244542304</v>
      </c>
    </row>
    <row r="308" spans="1:15" x14ac:dyDescent="0.25">
      <c r="A308">
        <v>94</v>
      </c>
      <c r="B308" s="67">
        <f t="shared" si="9"/>
        <v>131857.4768087758</v>
      </c>
      <c r="C308" s="67">
        <f>A308*Sheet1!D36</f>
        <v>4512</v>
      </c>
      <c r="E308" s="67">
        <f t="shared" si="10"/>
        <v>127345.4768087758</v>
      </c>
      <c r="O308" s="105">
        <f>Sheet1!F74</f>
        <v>14.412118244542304</v>
      </c>
    </row>
    <row r="309" spans="1:15" x14ac:dyDescent="0.25">
      <c r="A309">
        <v>95</v>
      </c>
      <c r="B309" s="67">
        <f t="shared" si="9"/>
        <v>134629.3671569943</v>
      </c>
      <c r="C309" s="67">
        <f>A309*Sheet1!D36</f>
        <v>4560</v>
      </c>
      <c r="E309" s="67">
        <f t="shared" si="10"/>
        <v>130069.3671569943</v>
      </c>
      <c r="O309" s="105">
        <f>Sheet1!F74</f>
        <v>14.412118244542304</v>
      </c>
    </row>
    <row r="310" spans="1:15" x14ac:dyDescent="0.25">
      <c r="A310">
        <v>96</v>
      </c>
      <c r="B310" s="67">
        <f t="shared" si="9"/>
        <v>137430.08174170187</v>
      </c>
      <c r="C310" s="67">
        <f>A310*Sheet1!D36</f>
        <v>4608</v>
      </c>
      <c r="E310" s="67">
        <f t="shared" si="10"/>
        <v>132822.08174170187</v>
      </c>
      <c r="O310" s="105">
        <f>Sheet1!F74</f>
        <v>14.412118244542304</v>
      </c>
    </row>
    <row r="311" spans="1:15" x14ac:dyDescent="0.25">
      <c r="A311">
        <v>97</v>
      </c>
      <c r="B311" s="67">
        <f t="shared" si="9"/>
        <v>140259.62056289855</v>
      </c>
      <c r="C311" s="67">
        <f>A311*Sheet1!D36</f>
        <v>4656</v>
      </c>
      <c r="E311" s="67">
        <f t="shared" si="10"/>
        <v>135603.62056289855</v>
      </c>
      <c r="O311" s="105">
        <f>Sheet1!F74</f>
        <v>14.412118244542304</v>
      </c>
    </row>
    <row r="312" spans="1:15" x14ac:dyDescent="0.25">
      <c r="A312">
        <v>98</v>
      </c>
      <c r="B312" s="67">
        <f t="shared" si="9"/>
        <v>143117.9836205843</v>
      </c>
      <c r="C312" s="67">
        <f>A312*Sheet1!D36</f>
        <v>4704</v>
      </c>
      <c r="E312" s="67">
        <f t="shared" si="10"/>
        <v>138413.9836205843</v>
      </c>
      <c r="O312" s="105">
        <f>Sheet1!F74</f>
        <v>14.412118244542304</v>
      </c>
    </row>
    <row r="313" spans="1:15" x14ac:dyDescent="0.25">
      <c r="A313">
        <v>99</v>
      </c>
      <c r="B313" s="67">
        <f t="shared" si="9"/>
        <v>146005.17091475913</v>
      </c>
      <c r="C313" s="67">
        <f>A313*Sheet1!D36</f>
        <v>4752</v>
      </c>
      <c r="E313" s="67">
        <f t="shared" si="10"/>
        <v>141253.17091475913</v>
      </c>
      <c r="O313" s="105">
        <f>Sheet1!F74</f>
        <v>14.412118244542304</v>
      </c>
    </row>
    <row r="314" spans="1:15" x14ac:dyDescent="0.25">
      <c r="A314">
        <v>100</v>
      </c>
      <c r="B314" s="67">
        <f t="shared" si="9"/>
        <v>148921.18244542304</v>
      </c>
      <c r="C314" s="67">
        <f>A314*Sheet1!D36</f>
        <v>4800</v>
      </c>
      <c r="E314" s="67">
        <f t="shared" si="10"/>
        <v>144121.18244542304</v>
      </c>
      <c r="O314" s="105">
        <f>Sheet1!F74</f>
        <v>14.412118244542304</v>
      </c>
    </row>
    <row r="315" spans="1:15" x14ac:dyDescent="0.25">
      <c r="A315">
        <v>105</v>
      </c>
      <c r="B315" s="67">
        <f t="shared" si="9"/>
        <v>163933.6036460789</v>
      </c>
      <c r="C315" s="67">
        <f>A315*Sheet1!D36</f>
        <v>5040</v>
      </c>
      <c r="E315" s="67">
        <f t="shared" si="10"/>
        <v>158893.6036460789</v>
      </c>
      <c r="O315" s="105">
        <f>Sheet1!F74</f>
        <v>14.412118244542304</v>
      </c>
    </row>
    <row r="316" spans="1:15" x14ac:dyDescent="0.25">
      <c r="A316">
        <v>110</v>
      </c>
      <c r="B316" s="67">
        <f t="shared" si="9"/>
        <v>179666.63075896187</v>
      </c>
      <c r="C316" s="67">
        <f>A316*Sheet1!D36</f>
        <v>5280</v>
      </c>
      <c r="E316" s="67">
        <f t="shared" si="10"/>
        <v>174386.63075896187</v>
      </c>
      <c r="O316" s="105">
        <f>Sheet1!F74</f>
        <v>14.412118244542304</v>
      </c>
    </row>
    <row r="317" spans="1:15" x14ac:dyDescent="0.25">
      <c r="A317">
        <v>115</v>
      </c>
      <c r="B317" s="67">
        <f t="shared" si="9"/>
        <v>196120.26378407198</v>
      </c>
      <c r="C317" s="67">
        <f>A317*Sheet1!D36</f>
        <v>5520</v>
      </c>
      <c r="E317" s="67">
        <f t="shared" si="10"/>
        <v>190600.26378407198</v>
      </c>
      <c r="O317" s="105">
        <f>Sheet1!F74</f>
        <v>14.412118244542304</v>
      </c>
    </row>
    <row r="318" spans="1:15" x14ac:dyDescent="0.25">
      <c r="A318">
        <v>120</v>
      </c>
      <c r="B318" s="67">
        <f t="shared" si="9"/>
        <v>213294.50272140917</v>
      </c>
      <c r="C318" s="67">
        <f>A318*Sheet1!D36</f>
        <v>5760</v>
      </c>
      <c r="E318" s="67">
        <f t="shared" si="10"/>
        <v>207534.50272140917</v>
      </c>
      <c r="O318" s="105">
        <f>Sheet1!F74</f>
        <v>14.412118244542304</v>
      </c>
    </row>
    <row r="319" spans="1:15" x14ac:dyDescent="0.25">
      <c r="A319">
        <v>125</v>
      </c>
      <c r="B319" s="67">
        <f t="shared" si="9"/>
        <v>231189.34757097351</v>
      </c>
      <c r="C319" s="67">
        <f>A319*Sheet1!D36</f>
        <v>6000</v>
      </c>
      <c r="E319" s="67">
        <f t="shared" si="10"/>
        <v>225189.34757097351</v>
      </c>
      <c r="O319" s="105">
        <f>Sheet1!F74</f>
        <v>14.412118244542304</v>
      </c>
    </row>
    <row r="320" spans="1:15" x14ac:dyDescent="0.25">
      <c r="A320">
        <v>130</v>
      </c>
      <c r="B320" s="67">
        <f t="shared" si="9"/>
        <v>249804.79833276494</v>
      </c>
      <c r="C320" s="67">
        <f>A320*Sheet1!D36</f>
        <v>6240</v>
      </c>
      <c r="E320" s="67">
        <f t="shared" si="10"/>
        <v>243564.79833276494</v>
      </c>
      <c r="O320" s="105">
        <f>Sheet1!F74</f>
        <v>14.412118244542304</v>
      </c>
    </row>
    <row r="321" spans="1:15" x14ac:dyDescent="0.25">
      <c r="A321">
        <v>135</v>
      </c>
      <c r="B321" s="67">
        <f t="shared" si="9"/>
        <v>269140.8550067835</v>
      </c>
      <c r="C321" s="67">
        <f>A321*Sheet1!D36</f>
        <v>6480</v>
      </c>
      <c r="E321" s="67">
        <f t="shared" si="10"/>
        <v>262660.8550067835</v>
      </c>
      <c r="O321" s="105">
        <f>Sheet1!F74</f>
        <v>14.412118244542304</v>
      </c>
    </row>
    <row r="322" spans="1:15" x14ac:dyDescent="0.25">
      <c r="A322">
        <v>140</v>
      </c>
      <c r="B322" s="67">
        <f t="shared" si="9"/>
        <v>289197.51759302919</v>
      </c>
      <c r="C322" s="67">
        <f>A322*Sheet1!D36</f>
        <v>6720</v>
      </c>
      <c r="E322" s="67">
        <f t="shared" si="10"/>
        <v>282477.51759302919</v>
      </c>
      <c r="O322" s="105">
        <f>Sheet1!F74</f>
        <v>14.412118244542304</v>
      </c>
    </row>
    <row r="323" spans="1:15" x14ac:dyDescent="0.25">
      <c r="A323">
        <v>145</v>
      </c>
      <c r="B323" s="67">
        <f t="shared" si="9"/>
        <v>309974.78609150194</v>
      </c>
      <c r="C323" s="67">
        <f>A323*Sheet1!D36</f>
        <v>6960</v>
      </c>
      <c r="E323" s="67">
        <f t="shared" si="10"/>
        <v>303014.78609150194</v>
      </c>
      <c r="O323" s="105">
        <f>Sheet1!F74</f>
        <v>14.412118244542304</v>
      </c>
    </row>
    <row r="324" spans="1:15" x14ac:dyDescent="0.25">
      <c r="A324">
        <v>150</v>
      </c>
      <c r="B324" s="67">
        <f t="shared" si="9"/>
        <v>331472.66050220182</v>
      </c>
      <c r="C324" s="67">
        <f>A324*Sheet1!D36</f>
        <v>7200</v>
      </c>
      <c r="E324" s="67">
        <f t="shared" si="10"/>
        <v>324272.66050220182</v>
      </c>
      <c r="O324" s="105">
        <f>Sheet1!F74</f>
        <v>14.412118244542304</v>
      </c>
    </row>
    <row r="325" spans="1:15" x14ac:dyDescent="0.25">
      <c r="A325">
        <v>155</v>
      </c>
      <c r="B325" s="67">
        <f t="shared" ref="B325:B334" si="11">C325+E325</f>
        <v>353691.14082512888</v>
      </c>
      <c r="C325" s="67">
        <f>A325*Sheet1!D36</f>
        <v>7440</v>
      </c>
      <c r="E325" s="67">
        <f t="shared" ref="E325:E334" si="12">(A325*A325)*O325</f>
        <v>346251.14082512888</v>
      </c>
      <c r="O325" s="105">
        <f>Sheet1!F74</f>
        <v>14.412118244542304</v>
      </c>
    </row>
    <row r="326" spans="1:15" x14ac:dyDescent="0.25">
      <c r="A326">
        <v>160</v>
      </c>
      <c r="B326" s="67">
        <f t="shared" si="11"/>
        <v>376630.22706028301</v>
      </c>
      <c r="C326" s="67">
        <f>A326*Sheet1!D36</f>
        <v>7680</v>
      </c>
      <c r="E326" s="67">
        <f t="shared" si="12"/>
        <v>368950.22706028301</v>
      </c>
      <c r="O326" s="105">
        <f>Sheet1!F74</f>
        <v>14.412118244542304</v>
      </c>
    </row>
    <row r="327" spans="1:15" x14ac:dyDescent="0.25">
      <c r="A327">
        <v>165</v>
      </c>
      <c r="B327" s="67">
        <f t="shared" si="11"/>
        <v>400289.91920766421</v>
      </c>
      <c r="C327" s="67">
        <f>A327*Sheet1!D36</f>
        <v>7920</v>
      </c>
      <c r="E327" s="67">
        <f t="shared" si="12"/>
        <v>392369.91920766421</v>
      </c>
      <c r="O327" s="105">
        <f>Sheet1!F74</f>
        <v>14.412118244542304</v>
      </c>
    </row>
    <row r="328" spans="1:15" x14ac:dyDescent="0.25">
      <c r="A328">
        <v>170</v>
      </c>
      <c r="B328" s="67">
        <f t="shared" si="11"/>
        <v>424670.21726727259</v>
      </c>
      <c r="C328" s="67">
        <f>A328*Sheet1!D36</f>
        <v>8160</v>
      </c>
      <c r="E328" s="67">
        <f t="shared" si="12"/>
        <v>416510.21726727259</v>
      </c>
      <c r="O328" s="105">
        <f>Sheet1!F74</f>
        <v>14.412118244542304</v>
      </c>
    </row>
    <row r="329" spans="1:15" x14ac:dyDescent="0.25">
      <c r="A329">
        <v>175</v>
      </c>
      <c r="B329" s="67">
        <f t="shared" si="11"/>
        <v>449771.12123910809</v>
      </c>
      <c r="C329" s="67">
        <f>A329*Sheet1!D36</f>
        <v>8400</v>
      </c>
      <c r="E329" s="67">
        <f t="shared" si="12"/>
        <v>441371.12123910809</v>
      </c>
      <c r="O329" s="105">
        <f>Sheet1!F74</f>
        <v>14.412118244542304</v>
      </c>
    </row>
    <row r="330" spans="1:15" x14ac:dyDescent="0.25">
      <c r="A330">
        <v>180</v>
      </c>
      <c r="B330" s="67">
        <f t="shared" si="11"/>
        <v>475592.63112317066</v>
      </c>
      <c r="C330" s="67">
        <f>A330*Sheet1!D36</f>
        <v>8640</v>
      </c>
      <c r="E330" s="67">
        <f t="shared" si="12"/>
        <v>466952.63112317066</v>
      </c>
      <c r="O330" s="105">
        <f>Sheet1!F74</f>
        <v>14.412118244542304</v>
      </c>
    </row>
    <row r="331" spans="1:15" x14ac:dyDescent="0.25">
      <c r="A331">
        <v>185</v>
      </c>
      <c r="B331" s="67">
        <f t="shared" si="11"/>
        <v>502134.74691946036</v>
      </c>
      <c r="C331" s="67">
        <f>A331*Sheet1!D36</f>
        <v>8880</v>
      </c>
      <c r="E331" s="67">
        <f t="shared" si="12"/>
        <v>493254.74691946036</v>
      </c>
      <c r="O331" s="105">
        <f>Sheet1!F74</f>
        <v>14.412118244542304</v>
      </c>
    </row>
    <row r="332" spans="1:15" x14ac:dyDescent="0.25">
      <c r="A332">
        <v>190</v>
      </c>
      <c r="B332" s="67">
        <f t="shared" si="11"/>
        <v>529397.46862797718</v>
      </c>
      <c r="C332" s="67">
        <f>A332*Sheet1!D36</f>
        <v>9120</v>
      </c>
      <c r="E332" s="67">
        <f t="shared" si="12"/>
        <v>520277.46862797718</v>
      </c>
      <c r="O332" s="105">
        <f>Sheet1!F74</f>
        <v>14.412118244542304</v>
      </c>
    </row>
    <row r="333" spans="1:15" x14ac:dyDescent="0.25">
      <c r="A333">
        <v>195</v>
      </c>
      <c r="B333" s="67">
        <f t="shared" si="11"/>
        <v>557380.79624872108</v>
      </c>
      <c r="C333" s="67">
        <f>A333*Sheet1!D36</f>
        <v>9360</v>
      </c>
      <c r="E333" s="67">
        <f t="shared" si="12"/>
        <v>548020.79624872108</v>
      </c>
      <c r="O333" s="105">
        <f>Sheet1!F74</f>
        <v>14.412118244542304</v>
      </c>
    </row>
    <row r="334" spans="1:15" x14ac:dyDescent="0.25">
      <c r="A334">
        <v>200</v>
      </c>
      <c r="B334" s="67">
        <f t="shared" si="11"/>
        <v>586084.72978169215</v>
      </c>
      <c r="C334" s="67">
        <f>A334*Sheet1!D36</f>
        <v>9600</v>
      </c>
      <c r="E334" s="67">
        <f t="shared" si="12"/>
        <v>576484.72978169215</v>
      </c>
      <c r="O334" s="105">
        <f>Sheet1!F74</f>
        <v>14.412118244542304</v>
      </c>
    </row>
  </sheetData>
  <sheetProtection selectLockedCells="1" selectUnlockedCells="1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T400</dc:creator>
  <cp:lastModifiedBy>Andreas Georgi</cp:lastModifiedBy>
  <dcterms:created xsi:type="dcterms:W3CDTF">2010-09-12T17:15:02Z</dcterms:created>
  <dcterms:modified xsi:type="dcterms:W3CDTF">2025-06-06T16:13:45Z</dcterms:modified>
</cp:coreProperties>
</file>