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G+2XFi7yKFZc8AZSu5UJUwhWwfOEoQfGmp2wf+usYn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54">
      <text>
        <t xml:space="preserve">======
ID#AAABzA6ozTk
T400    (2026-01-26 16:45:44)
zu bevorzugen zur Vermeidung von Ringströmen</t>
      </text>
    </comment>
    <comment authorId="0" ref="F104">
      <text>
        <t xml:space="preserve">======
ID#AAABzA6ozTg
T400    (2026-01-26 16:45:44)
Spulenstrom = 1/1,27 Gleichrichtstrom, Quelle:
http://www.geopolos.de/Quellen/Stromverh%C3%A4ltnis%20bei%20Gleichrichtung.png</t>
      </text>
    </comment>
    <comment authorId="0" ref="E87">
      <text>
        <t xml:space="preserve">======
ID#AAABzA6ozTY
T400    (2026-01-26 16:45:44)
unschlüssig!
Ansich 1,27* I(AC),
also vor Gleichrichtung, s.
http://www.geopolos.de/Quellen/Stromverh%C3%A4ltnis%20bei%20Gleichrichtung.png</t>
      </text>
    </comment>
    <comment authorId="0" ref="F32">
      <text>
        <t xml:space="preserve">======
ID#AAABzA6ozTc
Georgi    (2026-01-26 16:45:44)
korrigiert</t>
      </text>
    </comment>
    <comment authorId="0" ref="F91">
      <text>
        <t xml:space="preserve">======
ID#AAABzA6ozTU
T400    (2026-01-26 16:45:44)
Spulenstrom = 1/1,27 Gleichrichtstrom, Quelle:
http://www.geopolos.de/Quellen/Stromverh%C3%A4ltnis%20bei%20Gleichrichtung.png</t>
      </text>
    </comment>
    <comment authorId="0" ref="B13">
      <text>
        <t xml:space="preserve">======
ID#AAABzA6ozTQ
T400    (2026-01-26 16:45:44)
Aus Fläche, als Kreisfläche annehmen, daraus d²=4A/Pi,
Wurzel ziehen</t>
      </text>
    </comment>
  </commentList>
  <extLst>
    <ext uri="GoogleSheetsCustomDataVersion2">
      <go:sheetsCustomData xmlns:go="http://customooxmlschemas.google.com/" r:id="rId1" roundtripDataSignature="AMtx7mjS6BXsJngtJ3uT8uZL9yUSJIDobQ=="/>
    </ext>
  </extLst>
</comments>
</file>

<file path=xl/sharedStrings.xml><?xml version="1.0" encoding="utf-8"?>
<sst xmlns="http://schemas.openxmlformats.org/spreadsheetml/2006/main" count="219" uniqueCount="151">
  <si>
    <r>
      <rPr>
        <rFont val="Arial"/>
        <b/>
        <color theme="1"/>
        <sz val="14.0"/>
      </rPr>
      <t>Scheibengenerator Berechnung V1.7_</t>
    </r>
    <r>
      <rPr>
        <rFont val="Arial"/>
        <b/>
        <color rgb="FFFF0000"/>
        <sz val="14.0"/>
      </rPr>
      <t>VAWT</t>
    </r>
  </si>
  <si>
    <r>
      <rPr>
        <rFont val="Arial"/>
        <b/>
        <color rgb="FFFFFFFF"/>
        <sz val="10.0"/>
      </rPr>
      <t xml:space="preserve">Geometrie </t>
    </r>
    <r>
      <rPr>
        <rFont val="Arial"/>
        <b/>
        <color rgb="FFFF0000"/>
        <sz val="10.0"/>
      </rPr>
      <t>VAWT</t>
    </r>
  </si>
  <si>
    <t>Durchmesser</t>
  </si>
  <si>
    <t>m</t>
  </si>
  <si>
    <t>Höhe</t>
  </si>
  <si>
    <t>Fläche</t>
  </si>
  <si>
    <t>m²</t>
  </si>
  <si>
    <t>1. Ladebeginn ausrechnen:</t>
  </si>
  <si>
    <t>Variablen einsetzen:</t>
  </si>
  <si>
    <t>Resultate:</t>
  </si>
  <si>
    <t>Einheit:</t>
  </si>
  <si>
    <t>Schnellaufzahl</t>
  </si>
  <si>
    <t>1. TSR (n)</t>
  </si>
  <si>
    <t>Umdrehungen/Minute</t>
  </si>
  <si>
    <t>RPM ( U / min)</t>
  </si>
  <si>
    <t>Windgeschw. (NUR für Ladebeginn)</t>
  </si>
  <si>
    <t>2. V (m/s)</t>
  </si>
  <si>
    <t>Ersatz-Durchmesser für Leistung</t>
  </si>
  <si>
    <t>3. D' (m)</t>
  </si>
  <si>
    <t>Umdrehungen/Sekunde</t>
  </si>
  <si>
    <t>RPS ( U / Sek)</t>
  </si>
  <si>
    <t>Durchmesser für RPM-Berechnung</t>
  </si>
  <si>
    <t>4. D (m)</t>
  </si>
  <si>
    <t>2. Geschwindigkeit der Spulen:</t>
  </si>
  <si>
    <t>Anzahl Spulen</t>
  </si>
  <si>
    <t>1. Spulen (n)</t>
  </si>
  <si>
    <t>Umfang in Loch-Mitte</t>
  </si>
  <si>
    <t>Maße der Spule</t>
  </si>
  <si>
    <t>&gt; Radius bei Lochmitte</t>
  </si>
  <si>
    <t>mm</t>
  </si>
  <si>
    <t>Spulenlochlänge</t>
  </si>
  <si>
    <t>2. Länge(mm)</t>
  </si>
  <si>
    <t>Spulenlochbreite aussen</t>
  </si>
  <si>
    <t>3. Breite(mm)</t>
  </si>
  <si>
    <t>Geschw. In Mitte Spulenlöcher</t>
  </si>
  <si>
    <t>m/s</t>
  </si>
  <si>
    <t>Spulenlochbreite innen</t>
  </si>
  <si>
    <t>4. Breite(mm)</t>
  </si>
  <si>
    <t>Schenkelbreite (von oben gesehen)</t>
  </si>
  <si>
    <t>5. Breite(mm)</t>
  </si>
  <si>
    <t>Abstand zw. Spulen</t>
  </si>
  <si>
    <t>6. Abstand (mm)</t>
  </si>
  <si>
    <t>Abstand Spulenende zu Statorrand</t>
  </si>
  <si>
    <t xml:space="preserve">7. Abstand (mm) </t>
  </si>
  <si>
    <t>Statordurchmesser</t>
  </si>
  <si>
    <t>cm</t>
  </si>
  <si>
    <t>Magnetscheibendurchmesser</t>
  </si>
  <si>
    <t>(Nur Annäherungswerte)</t>
  </si>
  <si>
    <t>3. Magnetische Flussdichte:</t>
  </si>
  <si>
    <t>N52</t>
  </si>
  <si>
    <t>N50</t>
  </si>
  <si>
    <t>Dicke Magnet</t>
  </si>
  <si>
    <t>1. Dicke (mm)</t>
  </si>
  <si>
    <t>N48</t>
  </si>
  <si>
    <t>Luftspalt zwischen Magneten</t>
  </si>
  <si>
    <t>2. Abstand (mm)</t>
  </si>
  <si>
    <t>&gt;&gt; Max 2xMagnetdicke !</t>
  </si>
  <si>
    <t>(möglichst nicht &gt; 20 wegen Kühlung)</t>
  </si>
  <si>
    <t>N45</t>
  </si>
  <si>
    <t>Remanenz</t>
  </si>
  <si>
    <t>3. Tesla</t>
  </si>
  <si>
    <t>Magnetische Flussdichte:</t>
  </si>
  <si>
    <t>Tesla</t>
  </si>
  <si>
    <t>N42</t>
  </si>
  <si>
    <t>N40</t>
  </si>
  <si>
    <t>4. Anzahl der benötigten Wicklungen:</t>
  </si>
  <si>
    <t>Systemspannung (12V,24V,48V,240V,...)</t>
  </si>
  <si>
    <t>1. Spannung (Volt)</t>
  </si>
  <si>
    <t>13,5 Ladeendspannung vor Gasung + 1,5V Flusspannung Gleichrichter</t>
  </si>
  <si>
    <t>Breite Magnet</t>
  </si>
  <si>
    <t>Länge Magnet</t>
  </si>
  <si>
    <t>4. Länge(mm)</t>
  </si>
  <si>
    <t>Anzahl Magnet-Pole</t>
  </si>
  <si>
    <t>5. Magnetpole (n)</t>
  </si>
  <si>
    <t>Anzahl Phasen</t>
  </si>
  <si>
    <t>6. Phasen (n)</t>
  </si>
  <si>
    <t>a) Sternschaltung (Y)</t>
  </si>
  <si>
    <t>Anzahl Wicklungen/Spule</t>
  </si>
  <si>
    <t>Wicklungen</t>
  </si>
  <si>
    <t>b) Dreieckschaltung (D)</t>
  </si>
  <si>
    <t>5. Spulenschenkeldicke (Höhe)</t>
  </si>
  <si>
    <t>Querschnitt</t>
  </si>
  <si>
    <t>Zulässige 
Stromdichte [A/mm²]</t>
  </si>
  <si>
    <t>max. Strom</t>
  </si>
  <si>
    <t>Drahtdurchmesser</t>
  </si>
  <si>
    <t>1. D (mm)</t>
  </si>
  <si>
    <t>AC</t>
  </si>
  <si>
    <t>Packdichte</t>
  </si>
  <si>
    <t>2. Dichte(Faktor)</t>
  </si>
  <si>
    <t>DC</t>
  </si>
  <si>
    <t>Drähte in Hand (Paralleldrähte)</t>
  </si>
  <si>
    <t>3. Anzahl (n)</t>
  </si>
  <si>
    <t>Schichtdicke Laminat über den Spulen</t>
  </si>
  <si>
    <t>4. Dicke (mm)</t>
  </si>
  <si>
    <t>(je Statorseite)</t>
  </si>
  <si>
    <t>Abstand zwischen Stator und Magneten</t>
  </si>
  <si>
    <t>5. Abstand (mm)</t>
  </si>
  <si>
    <t>a) Sternschaltung (Y) !!!</t>
  </si>
  <si>
    <t>Dicke(Höhe)</t>
  </si>
  <si>
    <t>wenn rot, dann zu dick !</t>
  </si>
  <si>
    <t>Möglichst keine Dreieckschaltung wegen parasitären Ringströmen!</t>
  </si>
  <si>
    <t xml:space="preserve">Link: </t>
  </si>
  <si>
    <t xml:space="preserve">https://www.kleinwindanlagen.de/Forum/cf3/topic.php?t=6201 </t>
  </si>
  <si>
    <t>6. Drahtlänge:</t>
  </si>
  <si>
    <t>Drahtlänge/Spule</t>
  </si>
  <si>
    <t>Gesamtlänge aller Spulen</t>
  </si>
  <si>
    <t>Gesamtgewicht aller Spulen</t>
  </si>
  <si>
    <t>g</t>
  </si>
  <si>
    <t>7. Innenwiderstand</t>
  </si>
  <si>
    <t>Spezifischer Widerstand des Drahtes</t>
  </si>
  <si>
    <t>1. Widerstand (ohm)</t>
  </si>
  <si>
    <t>Gesamtinnenwiderstand</t>
  </si>
  <si>
    <t>Ohm</t>
  </si>
  <si>
    <t>8. Leistung / Wirkungsgrad:</t>
  </si>
  <si>
    <t>(gilt nur für den Fall von Batterieladung)</t>
  </si>
  <si>
    <t>Luftdichte</t>
  </si>
  <si>
    <t>Kg/m' 3</t>
  </si>
  <si>
    <t>Leistung Rotor</t>
  </si>
  <si>
    <t>Watt</t>
  </si>
  <si>
    <t>Rotorwirkungsgrad</t>
  </si>
  <si>
    <t>%</t>
  </si>
  <si>
    <t>Ladestrom vor Gleichrichter</t>
  </si>
  <si>
    <t>A</t>
  </si>
  <si>
    <t>Spannungsabfall Gleichrichter</t>
  </si>
  <si>
    <t>V</t>
  </si>
  <si>
    <t>Leistung Generator</t>
  </si>
  <si>
    <t>Windgeschwindigkeit (für Leistungsber.)</t>
  </si>
  <si>
    <t>Wirkungsgrad Generator</t>
  </si>
  <si>
    <t>Verlustleistung Generator</t>
  </si>
  <si>
    <t>Verluste durch Gleichrichter</t>
  </si>
  <si>
    <t>Ladeleistung an Batterie</t>
  </si>
  <si>
    <t>Ladestrom nach Gleichrichter</t>
  </si>
  <si>
    <t>nicht wesentlich mehr als Feld G49, sonst nur kurzzeitig!</t>
  </si>
  <si>
    <t>Wirk-grad Gen +Gleichrichter</t>
  </si>
  <si>
    <t>Gesamtwirkungsgrad Anlage</t>
  </si>
  <si>
    <t>Leerlaufspannung ???</t>
  </si>
  <si>
    <t>???</t>
  </si>
  <si>
    <t>Gleichspannung</t>
  </si>
  <si>
    <t>Dreieckschaltung</t>
  </si>
  <si>
    <t>Strom</t>
  </si>
  <si>
    <t>Summe (Pe+Pv)</t>
  </si>
  <si>
    <t>P(elektrisch)</t>
  </si>
  <si>
    <t>P(Verlust)</t>
  </si>
  <si>
    <t>V(Wind)</t>
  </si>
  <si>
    <t>P(mechanisch)</t>
  </si>
  <si>
    <t>P(elektisch)</t>
  </si>
  <si>
    <t>Verlust Gleichr.</t>
  </si>
  <si>
    <t>P(Batterie)</t>
  </si>
  <si>
    <t>Wirkungsgrad</t>
  </si>
  <si>
    <t>Hilfen:</t>
  </si>
  <si>
    <t>Generator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</si>
</sst>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0.0"/>
      <color rgb="FF000000"/>
      <name val="Arial"/>
      <scheme val="minor"/>
    </font>
    <font>
      <b/>
      <sz val="10.0"/>
      <color theme="1"/>
      <name val="Arial"/>
    </font>
    <font>
      <b/>
      <sz val="14.0"/>
      <color theme="1"/>
      <name val="Arial"/>
    </font>
    <font>
      <sz val="10.0"/>
      <color theme="1"/>
      <name val="Arial"/>
    </font>
    <font>
      <b/>
      <sz val="10.0"/>
      <color rgb="FFFFFFFF"/>
      <name val="Arial"/>
    </font>
    <font>
      <sz val="10.0"/>
      <color rgb="FFFF0000"/>
      <name val="Arial"/>
    </font>
    <font>
      <sz val="10.0"/>
      <color rgb="FFFFFFFF"/>
      <name val="Arial"/>
    </font>
    <font>
      <b/>
      <sz val="10.0"/>
      <color rgb="FFFF0000"/>
      <name val="Arial"/>
    </font>
    <font/>
    <font>
      <b/>
      <sz val="10.0"/>
      <color theme="0"/>
      <name val="Arial"/>
    </font>
    <font>
      <sz val="10.0"/>
      <color theme="0"/>
      <name val="Arial"/>
    </font>
    <font>
      <b/>
      <sz val="8.0"/>
      <color theme="1"/>
      <name val="Arial"/>
    </font>
    <font>
      <b/>
      <u/>
      <sz val="10.0"/>
      <color theme="10"/>
      <name val="Arial"/>
    </font>
    <font>
      <b/>
      <sz val="10.0"/>
      <color rgb="FF800000"/>
      <name val="Arial"/>
    </font>
    <font>
      <b/>
      <sz val="14.0"/>
      <color rgb="FFFFFFFF"/>
      <name val="Arial"/>
    </font>
    <font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969696"/>
        <bgColor rgb="FF969696"/>
      </patternFill>
    </fill>
    <fill>
      <patternFill patternType="solid">
        <fgColor rgb="FF00FFFF"/>
        <bgColor rgb="FF00FFFF"/>
      </patternFill>
    </fill>
    <fill>
      <patternFill patternType="solid">
        <fgColor rgb="FFFFCC99"/>
        <bgColor rgb="FFFFCC99"/>
      </patternFill>
    </fill>
  </fills>
  <borders count="45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C0C0C0"/>
      </bottom>
    </border>
    <border>
      <bottom style="thin">
        <color rgb="FFC0C0C0"/>
      </bottom>
    </border>
    <border>
      <top style="thin">
        <color rgb="FFC0C0C0"/>
      </top>
      <bottom style="thin">
        <color rgb="FFC0C0C0"/>
      </bottom>
    </border>
    <border>
      <left/>
      <right/>
      <top/>
      <bottom style="thin">
        <color rgb="FFC0C0C0"/>
      </bottom>
    </border>
    <border>
      <top style="thin">
        <color rgb="FFC0C0C0"/>
      </top>
    </border>
    <border>
      <left/>
      <right/>
      <top style="thin">
        <color rgb="FFC0C0C0"/>
      </top>
      <bottom/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2" fontId="4" numFmtId="0" xfId="0" applyAlignment="1" applyBorder="1" applyFill="1" applyFont="1">
      <alignment shrinkToFit="0" vertical="bottom" wrapText="0"/>
    </xf>
    <xf borderId="2" fillId="3" fontId="3" numFmtId="0" xfId="0" applyAlignment="1" applyBorder="1" applyFill="1" applyFont="1">
      <alignment shrinkToFit="0" vertical="bottom" wrapText="0"/>
    </xf>
    <xf borderId="3" fillId="4" fontId="1" numFmtId="0" xfId="0" applyAlignment="1" applyBorder="1" applyFill="1" applyFont="1">
      <alignment shrinkToFit="0" vertical="bottom" wrapText="0"/>
    </xf>
    <xf borderId="3" fillId="3" fontId="3" numFmtId="0" xfId="0" applyAlignment="1" applyBorder="1" applyFont="1">
      <alignment shrinkToFit="0" vertical="bottom" wrapText="0"/>
    </xf>
    <xf borderId="3" fillId="4" fontId="1" numFmtId="164" xfId="0" applyAlignment="1" applyBorder="1" applyFont="1" applyNumberForma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4" fillId="5" fontId="3" numFmtId="164" xfId="0" applyAlignment="1" applyBorder="1" applyFill="1" applyFont="1" applyNumberFormat="1">
      <alignment shrinkToFit="0" vertical="bottom" wrapText="0"/>
    </xf>
    <xf borderId="5" fillId="4" fontId="1" numFmtId="0" xfId="0" applyAlignment="1" applyBorder="1" applyFont="1">
      <alignment shrinkToFit="0" vertical="bottom" wrapText="0"/>
    </xf>
    <xf borderId="6" fillId="4" fontId="3" numFmtId="0" xfId="0" applyAlignment="1" applyBorder="1" applyFont="1">
      <alignment shrinkToFit="0" vertical="bottom" wrapText="0"/>
    </xf>
    <xf borderId="7" fillId="3" fontId="3" numFmtId="0" xfId="0" applyAlignment="1" applyBorder="1" applyFont="1">
      <alignment shrinkToFit="0" vertical="bottom" wrapText="0"/>
    </xf>
    <xf borderId="8" fillId="5" fontId="1" numFmtId="0" xfId="0" applyAlignment="1" applyBorder="1" applyFont="1">
      <alignment shrinkToFit="0" vertical="bottom" wrapText="0"/>
    </xf>
    <xf borderId="9" fillId="3" fontId="3" numFmtId="0" xfId="0" applyAlignment="1" applyBorder="1" applyFont="1">
      <alignment shrinkToFit="0" vertical="bottom" wrapText="0"/>
    </xf>
    <xf borderId="10" fillId="3" fontId="3" numFmtId="0" xfId="0" applyAlignment="1" applyBorder="1" applyFont="1">
      <alignment shrinkToFit="0" vertical="bottom" wrapText="0"/>
    </xf>
    <xf borderId="11" fillId="3" fontId="3" numFmtId="0" xfId="0" applyAlignment="1" applyBorder="1" applyFont="1">
      <alignment shrinkToFit="0" vertical="bottom" wrapText="0"/>
    </xf>
    <xf borderId="12" fillId="3" fontId="3" numFmtId="0" xfId="0" applyAlignment="1" applyBorder="1" applyFont="1">
      <alignment shrinkToFit="0" vertical="bottom" wrapText="0"/>
    </xf>
    <xf borderId="13" fillId="4" fontId="1" numFmtId="0" xfId="0" applyAlignment="1" applyBorder="1" applyFont="1">
      <alignment shrinkToFit="0" vertical="bottom" wrapText="0"/>
    </xf>
    <xf borderId="3" fillId="3" fontId="3" numFmtId="0" xfId="0" applyAlignment="1" applyBorder="1" applyFont="1">
      <alignment horizontal="right" shrinkToFit="0" vertical="bottom" wrapText="0"/>
    </xf>
    <xf borderId="14" fillId="4" fontId="1" numFmtId="164" xfId="0" applyAlignment="1" applyBorder="1" applyFont="1" applyNumberFormat="1">
      <alignment shrinkToFit="0" vertical="bottom" wrapText="0"/>
    </xf>
    <xf borderId="12" fillId="3" fontId="5" numFmtId="0" xfId="0" applyAlignment="1" applyBorder="1" applyFont="1">
      <alignment shrinkToFit="0" vertical="bottom" wrapText="0"/>
    </xf>
    <xf borderId="15" fillId="3" fontId="3" numFmtId="0" xfId="0" applyAlignment="1" applyBorder="1" applyFont="1">
      <alignment shrinkToFit="0" vertical="bottom" wrapText="0"/>
    </xf>
    <xf borderId="16" fillId="6" fontId="3" numFmtId="2" xfId="0" applyAlignment="1" applyBorder="1" applyFill="1" applyFont="1" applyNumberFormat="1">
      <alignment shrinkToFit="0" vertical="bottom" wrapText="0"/>
    </xf>
    <xf borderId="4" fillId="5" fontId="3" numFmtId="2" xfId="0" applyAlignment="1" applyBorder="1" applyFont="1" applyNumberFormat="1">
      <alignment shrinkToFit="0" vertical="bottom" wrapText="0"/>
    </xf>
    <xf borderId="17" fillId="3" fontId="5" numFmtId="0" xfId="0" applyAlignment="1" applyBorder="1" applyFont="1">
      <alignment shrinkToFit="0" vertical="bottom" wrapText="0"/>
    </xf>
    <xf borderId="18" fillId="6" fontId="3" numFmtId="2" xfId="0" applyAlignment="1" applyBorder="1" applyFont="1" applyNumberFormat="1">
      <alignment shrinkToFit="0" vertical="bottom" wrapText="0"/>
    </xf>
    <xf borderId="18" fillId="5" fontId="3" numFmtId="2" xfId="0" applyAlignment="1" applyBorder="1" applyFont="1" applyNumberFormat="1">
      <alignment shrinkToFit="0" vertical="bottom" wrapText="0"/>
    </xf>
    <xf borderId="18" fillId="3" fontId="3" numFmtId="0" xfId="0" applyAlignment="1" applyBorder="1" applyFont="1">
      <alignment shrinkToFit="0" vertical="bottom" wrapText="0"/>
    </xf>
    <xf borderId="19" fillId="3" fontId="3" numFmtId="0" xfId="0" applyAlignment="1" applyBorder="1" applyFont="1">
      <alignment shrinkToFit="0" vertical="bottom" wrapText="0"/>
    </xf>
    <xf borderId="2" fillId="2" fontId="4" numFmtId="0" xfId="0" applyAlignment="1" applyBorder="1" applyFont="1">
      <alignment shrinkToFit="0" vertical="bottom" wrapText="0"/>
    </xf>
    <xf borderId="3" fillId="7" fontId="6" numFmtId="0" xfId="0" applyAlignment="1" applyBorder="1" applyFill="1" applyFont="1">
      <alignment shrinkToFit="0" vertical="bottom" wrapText="0"/>
    </xf>
    <xf borderId="11" fillId="7" fontId="6" numFmtId="0" xfId="0" applyAlignment="1" applyBorder="1" applyFont="1">
      <alignment shrinkToFit="0" vertical="bottom" wrapText="0"/>
    </xf>
    <xf borderId="2" fillId="7" fontId="3" numFmtId="0" xfId="0" applyAlignment="1" applyBorder="1" applyFont="1">
      <alignment shrinkToFit="0" vertical="bottom" wrapText="0"/>
    </xf>
    <xf borderId="10" fillId="7" fontId="3" numFmtId="0" xfId="0" applyAlignment="1" applyBorder="1" applyFont="1">
      <alignment shrinkToFit="0" vertical="bottom" wrapText="0"/>
    </xf>
    <xf borderId="3" fillId="7" fontId="3" numFmtId="0" xfId="0" applyAlignment="1" applyBorder="1" applyFont="1">
      <alignment shrinkToFit="0" vertical="bottom" wrapText="0"/>
    </xf>
    <xf borderId="11" fillId="7" fontId="3" numFmtId="0" xfId="0" applyAlignment="1" applyBorder="1" applyFont="1">
      <alignment shrinkToFit="0" vertical="bottom" wrapText="0"/>
    </xf>
    <xf borderId="12" fillId="7" fontId="3" numFmtId="0" xfId="0" applyAlignment="1" applyBorder="1" applyFont="1">
      <alignment shrinkToFit="0" vertical="bottom" wrapText="0"/>
    </xf>
    <xf borderId="20" fillId="7" fontId="3" numFmtId="0" xfId="0" applyAlignment="1" applyBorder="1" applyFont="1">
      <alignment shrinkToFit="0" vertical="bottom" wrapText="0"/>
    </xf>
    <xf borderId="4" fillId="4" fontId="7" numFmtId="0" xfId="0" applyAlignment="1" applyBorder="1" applyFont="1">
      <alignment readingOrder="0" shrinkToFit="0" vertical="bottom" wrapText="0"/>
    </xf>
    <xf borderId="3" fillId="7" fontId="3" numFmtId="0" xfId="0" applyAlignment="1" applyBorder="1" applyFont="1">
      <alignment horizontal="right" shrinkToFit="0" vertical="bottom" wrapText="0"/>
    </xf>
    <xf borderId="13" fillId="5" fontId="3" numFmtId="0" xfId="0" applyAlignment="1" applyBorder="1" applyFont="1">
      <alignment shrinkToFit="0" vertical="bottom" wrapText="0"/>
    </xf>
    <xf borderId="2" fillId="7" fontId="1" numFmtId="0" xfId="0" applyAlignment="1" applyBorder="1" applyFont="1">
      <alignment shrinkToFit="0" vertical="bottom" wrapText="0"/>
    </xf>
    <xf borderId="16" fillId="5" fontId="3" numFmtId="2" xfId="0" applyAlignment="1" applyBorder="1" applyFont="1" applyNumberFormat="1">
      <alignment shrinkToFit="0" vertical="bottom" wrapText="0"/>
    </xf>
    <xf borderId="21" fillId="7" fontId="3" numFmtId="0" xfId="0" applyAlignment="1" applyBorder="1" applyFont="1">
      <alignment shrinkToFit="0" vertical="bottom" wrapText="0"/>
    </xf>
    <xf borderId="14" fillId="4" fontId="1" numFmtId="0" xfId="0" applyAlignment="1" applyBorder="1" applyFont="1">
      <alignment readingOrder="0" shrinkToFit="0" vertical="bottom" wrapText="0"/>
    </xf>
    <xf borderId="14" fillId="4" fontId="1" numFmtId="0" xfId="0" applyAlignment="1" applyBorder="1" applyFont="1">
      <alignment shrinkToFit="0" vertical="bottom" wrapText="0"/>
    </xf>
    <xf borderId="3" fillId="7" fontId="3" numFmtId="2" xfId="0" applyAlignment="1" applyBorder="1" applyFont="1" applyNumberFormat="1">
      <alignment shrinkToFit="0" vertical="bottom" wrapText="0"/>
    </xf>
    <xf borderId="22" fillId="7" fontId="3" numFmtId="0" xfId="0" applyAlignment="1" applyBorder="1" applyFont="1">
      <alignment shrinkToFit="0" vertical="bottom" wrapText="0"/>
    </xf>
    <xf borderId="16" fillId="4" fontId="1" numFmtId="0" xfId="0" applyAlignment="1" applyBorder="1" applyFont="1">
      <alignment shrinkToFit="0" vertical="bottom" wrapText="0"/>
    </xf>
    <xf borderId="13" fillId="5" fontId="3" numFmtId="2" xfId="0" applyAlignment="1" applyBorder="1" applyFont="1" applyNumberFormat="1">
      <alignment shrinkToFit="0" vertical="bottom" wrapText="0"/>
    </xf>
    <xf borderId="23" fillId="7" fontId="3" numFmtId="0" xfId="0" applyAlignment="1" applyBorder="1" applyFont="1">
      <alignment shrinkToFit="0" vertical="bottom" wrapText="0"/>
    </xf>
    <xf borderId="18" fillId="7" fontId="3" numFmtId="0" xfId="0" applyAlignment="1" applyBorder="1" applyFont="1">
      <alignment shrinkToFit="0" vertical="bottom" wrapText="0"/>
    </xf>
    <xf borderId="19" fillId="7" fontId="3" numFmtId="0" xfId="0" applyAlignment="1" applyBorder="1" applyFont="1">
      <alignment shrinkToFit="0" vertical="bottom" wrapText="0"/>
    </xf>
    <xf borderId="24" fillId="3" fontId="7" numFmtId="0" xfId="0" applyAlignment="1" applyBorder="1" applyFont="1">
      <alignment horizontal="center" shrinkToFit="0" vertical="bottom" wrapText="0"/>
    </xf>
    <xf borderId="25" fillId="0" fontId="8" numFmtId="0" xfId="0" applyBorder="1" applyFont="1"/>
    <xf borderId="26" fillId="0" fontId="8" numFmtId="0" xfId="0" applyBorder="1" applyFont="1"/>
    <xf borderId="27" fillId="8" fontId="3" numFmtId="0" xfId="0" applyAlignment="1" applyBorder="1" applyFill="1" applyFont="1">
      <alignment shrinkToFit="0" vertical="bottom" wrapText="0"/>
    </xf>
    <xf borderId="28" fillId="8" fontId="3" numFmtId="0" xfId="0" applyAlignment="1" applyBorder="1" applyFont="1">
      <alignment shrinkToFit="0" vertical="bottom" wrapText="0"/>
    </xf>
    <xf borderId="29" fillId="8" fontId="3" numFmtId="0" xfId="0" applyAlignment="1" applyBorder="1" applyFont="1">
      <alignment shrinkToFit="0" vertical="bottom" wrapText="0"/>
    </xf>
    <xf borderId="30" fillId="8" fontId="3" numFmtId="0" xfId="0" applyAlignment="1" applyBorder="1" applyFont="1">
      <alignment shrinkToFit="0" vertical="bottom" wrapText="0"/>
    </xf>
    <xf borderId="4" fillId="4" fontId="1" numFmtId="0" xfId="0" applyAlignment="1" applyBorder="1" applyFont="1">
      <alignment shrinkToFit="0" vertical="bottom" wrapText="0"/>
    </xf>
    <xf borderId="3" fillId="3" fontId="1" numFmtId="0" xfId="0" applyAlignment="1" applyBorder="1" applyFont="1">
      <alignment horizontal="left" shrinkToFit="0" vertical="bottom" wrapText="0"/>
    </xf>
    <xf borderId="14" fillId="4" fontId="9" numFmtId="0" xfId="0" applyAlignment="1" applyBorder="1" applyFont="1">
      <alignment shrinkToFit="0" vertical="bottom" wrapText="0"/>
    </xf>
    <xf borderId="3" fillId="9" fontId="3" numFmtId="0" xfId="0" applyAlignment="1" applyBorder="1" applyFill="1" applyFont="1">
      <alignment horizontal="right" shrinkToFit="0" vertical="bottom" wrapText="0"/>
    </xf>
    <xf borderId="4" fillId="5" fontId="7" numFmtId="2" xfId="0" applyAlignment="1" applyBorder="1" applyFont="1" applyNumberFormat="1">
      <alignment shrinkToFit="0" vertical="bottom" wrapText="0"/>
    </xf>
    <xf borderId="17" fillId="3" fontId="3" numFmtId="0" xfId="0" applyAlignment="1" applyBorder="1" applyFont="1">
      <alignment shrinkToFit="0" vertical="bottom" wrapText="0"/>
    </xf>
    <xf borderId="31" fillId="3" fontId="3" numFmtId="0" xfId="0" applyAlignment="1" applyBorder="1" applyFont="1">
      <alignment shrinkToFit="0" vertical="bottom" wrapText="0"/>
    </xf>
    <xf borderId="32" fillId="8" fontId="3" numFmtId="0" xfId="0" applyAlignment="1" applyBorder="1" applyFont="1">
      <alignment shrinkToFit="0" vertical="bottom" wrapText="0"/>
    </xf>
    <xf borderId="33" fillId="8" fontId="3" numFmtId="0" xfId="0" applyAlignment="1" applyBorder="1" applyFont="1">
      <alignment shrinkToFit="0" vertical="bottom" wrapText="0"/>
    </xf>
    <xf borderId="34" fillId="7" fontId="3" numFmtId="0" xfId="0" applyAlignment="1" applyBorder="1" applyFont="1">
      <alignment shrinkToFit="0" vertical="bottom" wrapText="0"/>
    </xf>
    <xf borderId="13" fillId="4" fontId="9" numFmtId="0" xfId="0" applyAlignment="1" applyBorder="1" applyFont="1">
      <alignment shrinkToFit="0" vertical="bottom" wrapText="0"/>
    </xf>
    <xf borderId="29" fillId="7" fontId="5" numFmtId="0" xfId="0" applyAlignment="1" applyBorder="1" applyFont="1">
      <alignment shrinkToFit="0" vertical="bottom" wrapText="0"/>
    </xf>
    <xf borderId="3" fillId="7" fontId="5" numFmtId="0" xfId="0" applyAlignment="1" applyBorder="1" applyFont="1">
      <alignment shrinkToFit="0" vertical="bottom" wrapText="0"/>
    </xf>
    <xf borderId="14" fillId="4" fontId="7" numFmtId="0" xfId="0" applyAlignment="1" applyBorder="1" applyFont="1">
      <alignment readingOrder="0" shrinkToFit="0" vertical="bottom" wrapText="0"/>
    </xf>
    <xf borderId="15" fillId="7" fontId="3" numFmtId="0" xfId="0" applyAlignment="1" applyBorder="1" applyFont="1">
      <alignment shrinkToFit="0" vertical="bottom" wrapText="0"/>
    </xf>
    <xf borderId="3" fillId="7" fontId="3" numFmtId="1" xfId="0" applyAlignment="1" applyBorder="1" applyFont="1" applyNumberFormat="1">
      <alignment shrinkToFit="0" vertical="bottom" wrapText="0"/>
    </xf>
    <xf borderId="2" fillId="10" fontId="1" numFmtId="0" xfId="0" applyAlignment="1" applyBorder="1" applyFill="1" applyFont="1">
      <alignment shrinkToFit="0" vertical="bottom" wrapText="0"/>
    </xf>
    <xf borderId="4" fillId="5" fontId="1" numFmtId="1" xfId="0" applyAlignment="1" applyBorder="1" applyFont="1" applyNumberFormat="1">
      <alignment shrinkToFit="0" vertical="bottom" wrapText="0"/>
    </xf>
    <xf borderId="0" fillId="0" fontId="5" numFmtId="0" xfId="0" applyAlignment="1" applyFont="1">
      <alignment shrinkToFit="0" vertical="bottom" wrapText="0"/>
    </xf>
    <xf borderId="35" fillId="7" fontId="3" numFmtId="0" xfId="0" applyAlignment="1" applyBorder="1" applyFont="1">
      <alignment shrinkToFit="0" vertical="bottom" wrapText="0"/>
    </xf>
    <xf borderId="2" fillId="10" fontId="3" numFmtId="0" xfId="0" applyAlignment="1" applyBorder="1" applyFont="1">
      <alignment shrinkToFit="0" vertical="bottom" wrapText="0"/>
    </xf>
    <xf borderId="4" fillId="5" fontId="3" numFmtId="1" xfId="0" applyAlignment="1" applyBorder="1" applyFont="1" applyNumberFormat="1">
      <alignment shrinkToFit="0" vertical="bottom" wrapText="0"/>
    </xf>
    <xf borderId="17" fillId="7" fontId="3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1"/>
    </xf>
    <xf borderId="13" fillId="4" fontId="1" numFmtId="164" xfId="0" applyAlignment="1" applyBorder="1" applyFont="1" applyNumberFormat="1">
      <alignment shrinkToFit="0" vertical="bottom" wrapText="0"/>
    </xf>
    <xf borderId="4" fillId="5" fontId="10" numFmtId="2" xfId="0" applyAlignment="1" applyBorder="1" applyFont="1" applyNumberFormat="1">
      <alignment shrinkToFit="0" vertical="bottom" wrapText="0"/>
    </xf>
    <xf borderId="2" fillId="3" fontId="1" numFmtId="0" xfId="0" applyAlignment="1" applyBorder="1" applyFont="1">
      <alignment shrinkToFit="0" vertical="bottom" wrapText="0"/>
    </xf>
    <xf borderId="4" fillId="9" fontId="1" numFmtId="2" xfId="0" applyAlignment="1" applyBorder="1" applyFont="1" applyNumberFormat="1">
      <alignment shrinkToFit="0" vertical="bottom" wrapText="0"/>
    </xf>
    <xf borderId="11" fillId="3" fontId="11" numFmtId="0" xfId="0" applyAlignment="1" applyBorder="1" applyFont="1">
      <alignment shrinkToFit="0" vertical="bottom" wrapText="0"/>
    </xf>
    <xf borderId="2" fillId="3" fontId="5" numFmtId="0" xfId="0" applyAlignment="1" applyBorder="1" applyFont="1">
      <alignment horizontal="left" shrinkToFit="0" vertical="bottom" wrapText="0"/>
    </xf>
    <xf borderId="0" fillId="0" fontId="7" numFmtId="0" xfId="0" applyAlignment="1" applyFont="1">
      <alignment shrinkToFit="0" vertical="bottom" wrapText="0"/>
    </xf>
    <xf borderId="22" fillId="3" fontId="3" numFmtId="0" xfId="0" applyAlignment="1" applyBorder="1" applyFont="1">
      <alignment shrinkToFit="0" vertical="bottom" wrapText="0"/>
    </xf>
    <xf borderId="4" fillId="9" fontId="3" numFmtId="2" xfId="0" applyAlignment="1" applyBorder="1" applyFont="1" applyNumberFormat="1">
      <alignment shrinkToFit="0" vertical="bottom" wrapText="0"/>
    </xf>
    <xf borderId="0" fillId="0" fontId="12" numFmtId="0" xfId="0" applyAlignment="1" applyFont="1">
      <alignment shrinkToFit="0" vertical="bottom" wrapText="0"/>
    </xf>
    <xf borderId="14" fillId="5" fontId="3" numFmtId="2" xfId="0" applyAlignment="1" applyBorder="1" applyFont="1" applyNumberFormat="1">
      <alignment shrinkToFit="0" vertical="bottom" wrapText="0"/>
    </xf>
    <xf borderId="36" fillId="3" fontId="3" numFmtId="0" xfId="0" applyAlignment="1" applyBorder="1" applyFont="1">
      <alignment shrinkToFit="0" vertical="bottom" wrapText="0"/>
    </xf>
    <xf borderId="37" fillId="4" fontId="1" numFmtId="0" xfId="0" applyAlignment="1" applyBorder="1" applyFont="1">
      <alignment shrinkToFit="0" vertical="bottom" wrapText="0"/>
    </xf>
    <xf borderId="10" fillId="10" fontId="1" numFmtId="0" xfId="0" applyAlignment="1" applyBorder="1" applyFont="1">
      <alignment shrinkToFit="0" vertical="bottom" wrapText="0"/>
    </xf>
    <xf borderId="13" fillId="4" fontId="1" numFmtId="2" xfId="0" applyAlignment="1" applyBorder="1" applyFont="1" applyNumberFormat="1">
      <alignment horizontal="left" shrinkToFit="0" vertical="bottom" wrapText="0"/>
    </xf>
    <xf borderId="13" fillId="5" fontId="3" numFmtId="164" xfId="0" applyAlignment="1" applyBorder="1" applyFont="1" applyNumberFormat="1">
      <alignment horizontal="right" shrinkToFit="0" vertical="bottom" wrapText="0"/>
    </xf>
    <xf borderId="14" fillId="4" fontId="1" numFmtId="2" xfId="0" applyAlignment="1" applyBorder="1" applyFont="1" applyNumberFormat="1">
      <alignment horizontal="left" shrinkToFit="0" vertical="bottom" wrapText="0"/>
    </xf>
    <xf borderId="14" fillId="5" fontId="3" numFmtId="164" xfId="0" applyAlignment="1" applyBorder="1" applyFont="1" applyNumberFormat="1">
      <alignment horizontal="right" shrinkToFit="0" vertical="bottom" wrapText="0"/>
    </xf>
    <xf borderId="38" fillId="4" fontId="1" numFmtId="2" xfId="0" applyAlignment="1" applyBorder="1" applyFont="1" applyNumberFormat="1">
      <alignment horizontal="left" shrinkToFit="0" vertical="bottom" wrapText="0"/>
    </xf>
    <xf borderId="3" fillId="7" fontId="1" numFmtId="0" xfId="0" applyAlignment="1" applyBorder="1" applyFont="1">
      <alignment shrinkToFit="0" vertical="bottom" wrapText="0"/>
    </xf>
    <xf borderId="14" fillId="5" fontId="1" numFmtId="164" xfId="0" applyAlignment="1" applyBorder="1" applyFont="1" applyNumberFormat="1">
      <alignment horizontal="right" shrinkToFit="0" vertical="bottom" wrapText="0"/>
    </xf>
    <xf borderId="16" fillId="4" fontId="7" numFmtId="164" xfId="0" applyAlignment="1" applyBorder="1" applyFont="1" applyNumberFormat="1">
      <alignment horizontal="left" readingOrder="0" shrinkToFit="0" vertical="bottom" wrapText="0"/>
    </xf>
    <xf borderId="0" fillId="0" fontId="3" numFmtId="10" xfId="0" applyAlignment="1" applyFont="1" applyNumberFormat="1">
      <alignment shrinkToFit="0" vertical="bottom" wrapText="0"/>
    </xf>
    <xf borderId="11" fillId="7" fontId="5" numFmtId="0" xfId="0" applyAlignment="1" applyBorder="1" applyFont="1">
      <alignment shrinkToFit="0" vertical="bottom" wrapText="0"/>
    </xf>
    <xf borderId="14" fillId="5" fontId="13" numFmtId="164" xfId="0" applyAlignment="1" applyBorder="1" applyFont="1" applyNumberFormat="1">
      <alignment horizontal="right" shrinkToFit="0" vertical="bottom" wrapText="0"/>
    </xf>
    <xf borderId="11" fillId="7" fontId="3" numFmtId="2" xfId="0" applyAlignment="1" applyBorder="1" applyFont="1" applyNumberFormat="1">
      <alignment horizontal="left" shrinkToFit="0" vertical="bottom" wrapText="0"/>
    </xf>
    <xf borderId="39" fillId="0" fontId="3" numFmtId="0" xfId="0" applyAlignment="1" applyBorder="1" applyFont="1">
      <alignment shrinkToFit="0" vertical="bottom" wrapText="0"/>
    </xf>
    <xf borderId="40" fillId="0" fontId="3" numFmtId="0" xfId="0" applyAlignment="1" applyBorder="1" applyFont="1">
      <alignment shrinkToFit="0" vertical="bottom" wrapText="0"/>
    </xf>
    <xf borderId="11" fillId="7" fontId="3" numFmtId="2" xfId="0" applyAlignment="1" applyBorder="1" applyFont="1" applyNumberFormat="1">
      <alignment shrinkToFit="0" vertical="bottom" wrapText="0"/>
    </xf>
    <xf borderId="41" fillId="7" fontId="3" numFmtId="0" xfId="0" applyAlignment="1" applyBorder="1" applyFont="1">
      <alignment shrinkToFit="0" vertical="bottom" wrapText="0"/>
    </xf>
    <xf borderId="14" fillId="5" fontId="10" numFmtId="164" xfId="0" applyAlignment="1" applyBorder="1" applyFont="1" applyNumberFormat="1">
      <alignment horizontal="right" shrinkToFit="0" vertical="bottom" wrapText="0"/>
    </xf>
    <xf borderId="42" fillId="0" fontId="3" numFmtId="0" xfId="0" applyAlignment="1" applyBorder="1" applyFont="1">
      <alignment shrinkToFit="0" vertical="bottom" wrapText="0"/>
    </xf>
    <xf borderId="43" fillId="7" fontId="3" numFmtId="0" xfId="0" applyAlignment="1" applyBorder="1" applyFont="1">
      <alignment shrinkToFit="0" vertical="bottom" wrapText="0"/>
    </xf>
    <xf borderId="36" fillId="7" fontId="5" numFmtId="0" xfId="0" applyAlignment="1" applyBorder="1" applyFont="1">
      <alignment shrinkToFit="0" vertical="bottom" wrapText="0"/>
    </xf>
    <xf borderId="36" fillId="7" fontId="5" numFmtId="2" xfId="0" applyAlignment="1" applyBorder="1" applyFont="1" applyNumberFormat="1">
      <alignment horizontal="left" shrinkToFit="0" vertical="bottom" wrapText="0"/>
    </xf>
    <xf borderId="1" fillId="7" fontId="3" numFmtId="0" xfId="0" applyAlignment="1" applyBorder="1" applyFont="1">
      <alignment shrinkToFit="0" vertical="bottom" wrapText="0"/>
    </xf>
    <xf borderId="9" fillId="5" fontId="3" numFmtId="164" xfId="0" applyAlignment="1" applyBorder="1" applyFont="1" applyNumberFormat="1">
      <alignment horizontal="right" shrinkToFit="0" vertical="bottom" wrapText="0"/>
    </xf>
    <xf borderId="3" fillId="7" fontId="5" numFmtId="2" xfId="0" applyAlignment="1" applyBorder="1" applyFont="1" applyNumberFormat="1">
      <alignment horizontal="left" shrinkToFit="0" vertical="bottom" wrapText="0"/>
    </xf>
    <xf borderId="3" fillId="7" fontId="7" numFmtId="0" xfId="0" applyAlignment="1" applyBorder="1" applyFont="1">
      <alignment shrinkToFit="0" vertical="bottom" wrapText="0"/>
    </xf>
    <xf borderId="3" fillId="5" fontId="1" numFmtId="164" xfId="0" applyAlignment="1" applyBorder="1" applyFont="1" applyNumberFormat="1">
      <alignment horizontal="right" shrinkToFit="0" vertical="bottom" wrapText="0"/>
    </xf>
    <xf borderId="3" fillId="7" fontId="3" numFmtId="2" xfId="0" applyAlignment="1" applyBorder="1" applyFont="1" applyNumberFormat="1">
      <alignment horizontal="left" shrinkToFit="0" vertical="bottom" wrapText="0"/>
    </xf>
    <xf borderId="10" fillId="10" fontId="3" numFmtId="0" xfId="0" applyAlignment="1" applyBorder="1" applyFont="1">
      <alignment shrinkToFit="0" vertical="bottom" wrapText="0"/>
    </xf>
    <xf borderId="16" fillId="5" fontId="3" numFmtId="164" xfId="0" applyAlignment="1" applyBorder="1" applyFont="1" applyNumberFormat="1">
      <alignment horizontal="right" shrinkToFit="0" vertical="bottom" wrapText="0"/>
    </xf>
    <xf borderId="3" fillId="2" fontId="14" numFmtId="0" xfId="0" applyAlignment="1" applyBorder="1" applyFont="1">
      <alignment shrinkToFit="0" vertical="bottom" wrapText="0"/>
    </xf>
    <xf borderId="3" fillId="2" fontId="3" numFmtId="0" xfId="0" applyAlignment="1" applyBorder="1" applyFont="1">
      <alignment shrinkToFit="0" vertical="bottom" wrapText="0"/>
    </xf>
    <xf borderId="34" fillId="2" fontId="3" numFmtId="0" xfId="0" applyAlignment="1" applyBorder="1" applyFont="1">
      <alignment shrinkToFit="0" vertical="bottom" wrapText="0"/>
    </xf>
    <xf borderId="44" fillId="0" fontId="3" numFmtId="0" xfId="0" applyAlignment="1" applyBorder="1" applyFont="1">
      <alignment shrinkToFit="0" vertical="bottom" wrapText="0"/>
    </xf>
    <xf borderId="11" fillId="2" fontId="3" numFmtId="0" xfId="0" applyAlignment="1" applyBorder="1" applyFont="1">
      <alignment shrinkToFit="0" vertical="bottom" wrapText="0"/>
    </xf>
    <xf borderId="0" fillId="0" fontId="15" numFmtId="0" xfId="0" applyFont="1"/>
    <xf borderId="0" fillId="0" fontId="3" numFmtId="2" xfId="0" applyAlignment="1" applyFont="1" applyNumberFormat="1">
      <alignment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700">
                <a:solidFill>
                  <a:srgbClr val="000000"/>
                </a:solidFill>
                <a:latin typeface="+mn-lt"/>
              </a:defRPr>
            </a:pPr>
            <a:r>
              <a:rPr b="1" i="0" sz="1700">
                <a:solidFill>
                  <a:srgbClr val="000000"/>
                </a:solidFill>
                <a:latin typeface="+mn-lt"/>
              </a:rPr>
              <a:t>Leistungskurven</a:t>
            </a:r>
          </a:p>
        </c:rich>
      </c:tx>
      <c:overlay val="0"/>
    </c:title>
    <c:plotArea>
      <c:layout/>
      <c:scatterChart>
        <c:scatterStyle val="lineMarker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xVal>
            <c:numRef>
              <c:f>Sheet2!$H$7:$H$27</c:f>
            </c:numRef>
          </c:xVal>
          <c:yVal>
            <c:numRef>
              <c:f>Sheet2!$J$7:$J$33</c:f>
              <c:numCache/>
            </c:numRef>
          </c:yVal>
        </c:ser>
        <c:ser>
          <c:idx val="1"/>
          <c:order val="1"/>
          <c:spPr>
            <a:ln>
              <a:noFill/>
            </a:ln>
          </c:spPr>
          <c:marker>
            <c:symbol val="circle"/>
            <c:size val="7"/>
            <c:spPr>
              <a:solidFill>
                <a:srgbClr val="FF00FF"/>
              </a:solidFill>
              <a:ln cmpd="sng">
                <a:solidFill>
                  <a:srgbClr val="FF00FF"/>
                </a:solidFill>
              </a:ln>
            </c:spPr>
          </c:marker>
          <c:xVal>
            <c:numRef>
              <c:f>Sheet2!$H$7:$H$27</c:f>
            </c:numRef>
          </c:xVal>
          <c:yVal>
            <c:numRef>
              <c:f>Sheet2!$I$7:$I$27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822723"/>
        <c:axId val="1550636136"/>
      </c:scatterChart>
      <c:valAx>
        <c:axId val="8688227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4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400">
                    <a:solidFill>
                      <a:srgbClr val="000000"/>
                    </a:solidFill>
                    <a:latin typeface="+mn-lt"/>
                  </a:rPr>
                  <a:t>Windgeschwindigkeit (m/s)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50636136"/>
      </c:valAx>
      <c:valAx>
        <c:axId val="15506361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4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400">
                    <a:solidFill>
                      <a:srgbClr val="000000"/>
                    </a:solidFill>
                    <a:latin typeface="+mn-lt"/>
                  </a:rPr>
                  <a:t>Leistung (W)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68822723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700">
                <a:solidFill>
                  <a:srgbClr val="000000"/>
                </a:solidFill>
                <a:latin typeface="+mn-lt"/>
              </a:defRPr>
            </a:pPr>
            <a:r>
              <a:rPr b="1" i="0" sz="1700">
                <a:solidFill>
                  <a:srgbClr val="000000"/>
                </a:solidFill>
                <a:latin typeface="+mn-lt"/>
              </a:rPr>
              <a:t>Leistungskurven</a:t>
            </a:r>
          </a:p>
        </c:rich>
      </c:tx>
      <c:overlay val="0"/>
    </c:title>
    <c:plotArea>
      <c:layout/>
      <c:scatterChart>
        <c:scatterStyle val="lineMarker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xVal>
            <c:numRef>
              <c:f>Sheet3!$H$7:$H$27</c:f>
            </c:numRef>
          </c:xVal>
          <c:yVal>
            <c:numRef>
              <c:f>Sheet3!$J$7:$J$33</c:f>
              <c:numCache/>
            </c:numRef>
          </c:yVal>
        </c:ser>
        <c:ser>
          <c:idx val="1"/>
          <c:order val="1"/>
          <c:spPr>
            <a:ln>
              <a:noFill/>
            </a:ln>
          </c:spPr>
          <c:marker>
            <c:symbol val="circle"/>
            <c:size val="7"/>
            <c:spPr>
              <a:solidFill>
                <a:srgbClr val="FF00FF"/>
              </a:solidFill>
              <a:ln cmpd="sng">
                <a:solidFill>
                  <a:srgbClr val="FF00FF"/>
                </a:solidFill>
              </a:ln>
            </c:spPr>
          </c:marker>
          <c:xVal>
            <c:numRef>
              <c:f>Sheet3!$H$7:$H$27</c:f>
            </c:numRef>
          </c:xVal>
          <c:yVal>
            <c:numRef>
              <c:f>Sheet3!$I$7:$I$27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91076"/>
        <c:axId val="230316645"/>
      </c:scatterChart>
      <c:valAx>
        <c:axId val="7583910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4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400">
                    <a:solidFill>
                      <a:srgbClr val="000000"/>
                    </a:solidFill>
                    <a:latin typeface="+mn-lt"/>
                  </a:rPr>
                  <a:t>Windgeschwindigkeit (m/s)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30316645"/>
      </c:valAx>
      <c:valAx>
        <c:axId val="2303166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4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1400">
                    <a:solidFill>
                      <a:srgbClr val="000000"/>
                    </a:solidFill>
                    <a:latin typeface="+mn-lt"/>
                  </a:rPr>
                  <a:t>Leistung (W)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5839107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120</xdr:row>
      <xdr:rowOff>0</xdr:rowOff>
    </xdr:from>
    <xdr:ext cx="9867900" cy="4533900"/>
    <xdr:graphicFrame>
      <xdr:nvGraphicFramePr>
        <xdr:cNvPr descr="Chart 0" id="5424198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0</xdr:colOff>
      <xdr:row>147</xdr:row>
      <xdr:rowOff>104775</xdr:rowOff>
    </xdr:from>
    <xdr:ext cx="9648825" cy="4867275"/>
    <xdr:graphicFrame>
      <xdr:nvGraphicFramePr>
        <xdr:cNvPr descr="Chart 1" id="32638210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95250</xdr:colOff>
      <xdr:row>8</xdr:row>
      <xdr:rowOff>57150</xdr:rowOff>
    </xdr:from>
    <xdr:ext cx="5019675" cy="3800475"/>
    <xdr:pic>
      <xdr:nvPicPr>
        <xdr:cNvPr descr="legende"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1190625</xdr:colOff>
      <xdr:row>32</xdr:row>
      <xdr:rowOff>161925</xdr:rowOff>
    </xdr:from>
    <xdr:ext cx="2152650" cy="217170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kleinwindanlagen.de/Forum/cf3/topic.php?t=6201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36.5"/>
    <col customWidth="1" min="3" max="3" width="18.0"/>
    <col customWidth="1" min="4" max="4" width="9.13"/>
    <col customWidth="1" min="5" max="5" width="28.5"/>
    <col customWidth="1" min="6" max="6" width="18.88"/>
    <col customWidth="1" min="7" max="7" width="15.63"/>
    <col customWidth="1" min="8" max="11" width="9.13"/>
    <col customWidth="1" min="12" max="26" width="10.0"/>
  </cols>
  <sheetData>
    <row r="1" ht="17.25" customHeight="1">
      <c r="A1" s="1"/>
      <c r="B1" s="2" t="s">
        <v>0</v>
      </c>
      <c r="C1" s="1"/>
      <c r="D1" s="1"/>
      <c r="E1" s="1"/>
      <c r="F1" s="1"/>
      <c r="G1" s="1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"/>
      <c r="B2" s="2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4" t="s">
        <v>1</v>
      </c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5" t="s">
        <v>2</v>
      </c>
      <c r="C5" s="3" t="s">
        <v>3</v>
      </c>
      <c r="D5" s="6">
        <v>2.21</v>
      </c>
      <c r="E5" s="1"/>
      <c r="F5" s="1"/>
      <c r="G5" s="1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7" t="s">
        <v>4</v>
      </c>
      <c r="C6" s="3" t="s">
        <v>3</v>
      </c>
      <c r="D6" s="8">
        <v>2.21</v>
      </c>
      <c r="E6" s="1"/>
      <c r="F6" s="1"/>
      <c r="G6" s="1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7"/>
      <c r="C7" s="1"/>
      <c r="D7" s="1"/>
      <c r="E7" s="9" t="s">
        <v>5</v>
      </c>
      <c r="F7" s="10">
        <f>D5*D6</f>
        <v>4.8841</v>
      </c>
      <c r="G7" s="3" t="s">
        <v>6</v>
      </c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G8" s="3"/>
      <c r="H8" s="3"/>
    </row>
    <row r="9" ht="12.75" customHeight="1">
      <c r="B9" s="4" t="s">
        <v>7</v>
      </c>
      <c r="C9" s="11" t="s">
        <v>8</v>
      </c>
      <c r="D9" s="12"/>
      <c r="E9" s="13"/>
      <c r="F9" s="14" t="s">
        <v>9</v>
      </c>
      <c r="G9" s="15" t="s">
        <v>10</v>
      </c>
      <c r="H9" s="3"/>
    </row>
    <row r="10" ht="12.75" customHeight="1">
      <c r="B10" s="5"/>
      <c r="C10" s="16"/>
      <c r="D10" s="7"/>
      <c r="E10" s="7"/>
      <c r="F10" s="7"/>
      <c r="G10" s="17"/>
      <c r="H10" s="3"/>
    </row>
    <row r="11" ht="12.75" customHeight="1">
      <c r="B11" s="18" t="s">
        <v>11</v>
      </c>
      <c r="C11" s="7" t="s">
        <v>12</v>
      </c>
      <c r="D11" s="19">
        <v>3.8</v>
      </c>
      <c r="E11" s="20" t="s">
        <v>13</v>
      </c>
      <c r="F11" s="10">
        <f>(D12*D11*60)/(2*PI()*(D14/2))</f>
        <v>98.51762993</v>
      </c>
      <c r="G11" s="17" t="s">
        <v>14</v>
      </c>
      <c r="H11" s="3"/>
    </row>
    <row r="12" ht="13.5" customHeight="1">
      <c r="B12" s="18" t="s">
        <v>15</v>
      </c>
      <c r="C12" s="7" t="s">
        <v>16</v>
      </c>
      <c r="D12" s="21">
        <v>3.0</v>
      </c>
      <c r="E12" s="7"/>
      <c r="F12" s="7"/>
      <c r="G12" s="17"/>
      <c r="H12" s="3"/>
    </row>
    <row r="13" ht="13.5" customHeight="1">
      <c r="B13" s="22" t="s">
        <v>17</v>
      </c>
      <c r="C13" s="23" t="s">
        <v>18</v>
      </c>
      <c r="D13" s="24">
        <f>SQRT(4*F7/PI())</f>
        <v>2.493717959</v>
      </c>
      <c r="E13" s="20" t="s">
        <v>19</v>
      </c>
      <c r="F13" s="25">
        <f>F11/60</f>
        <v>1.641960499</v>
      </c>
      <c r="G13" s="17" t="s">
        <v>20</v>
      </c>
      <c r="H13" s="3"/>
    </row>
    <row r="14" ht="13.5" customHeight="1">
      <c r="B14" s="26" t="s">
        <v>21</v>
      </c>
      <c r="C14" s="7" t="s">
        <v>22</v>
      </c>
      <c r="D14" s="27">
        <f>D5</f>
        <v>2.21</v>
      </c>
      <c r="E14" s="20"/>
      <c r="F14" s="28"/>
      <c r="G14" s="17"/>
      <c r="H14" s="3"/>
    </row>
    <row r="15" ht="13.5" customHeight="1">
      <c r="C15" s="29"/>
      <c r="D15" s="29"/>
      <c r="E15" s="29"/>
      <c r="F15" s="29"/>
      <c r="G15" s="30"/>
      <c r="H15" s="3"/>
    </row>
    <row r="16" ht="12.75" customHeight="1">
      <c r="B16" s="31" t="s">
        <v>23</v>
      </c>
      <c r="C16" s="32"/>
      <c r="D16" s="32"/>
      <c r="E16" s="32"/>
      <c r="F16" s="32"/>
      <c r="G16" s="33"/>
      <c r="H16" s="3"/>
      <c r="J16" s="3"/>
    </row>
    <row r="17" ht="12.75" customHeight="1">
      <c r="B17" s="34"/>
      <c r="C17" s="35"/>
      <c r="D17" s="36"/>
      <c r="E17" s="36"/>
      <c r="F17" s="36"/>
      <c r="G17" s="37"/>
      <c r="H17" s="3"/>
      <c r="J17" s="3"/>
    </row>
    <row r="18" ht="12.75" customHeight="1">
      <c r="B18" s="38" t="s">
        <v>24</v>
      </c>
      <c r="C18" s="39" t="s">
        <v>25</v>
      </c>
      <c r="D18" s="40">
        <v>15.0</v>
      </c>
      <c r="E18" s="41" t="s">
        <v>26</v>
      </c>
      <c r="F18" s="42">
        <f>(D21+(D23*2)+D24+D22+(D23*2))*D18/2/1000</f>
        <v>1.275</v>
      </c>
      <c r="G18" s="37" t="s">
        <v>3</v>
      </c>
      <c r="H18" s="3"/>
      <c r="J18" s="3"/>
    </row>
    <row r="19" ht="12.75" customHeight="1">
      <c r="B19" s="43" t="s">
        <v>27</v>
      </c>
      <c r="C19" s="36"/>
      <c r="D19" s="36"/>
      <c r="E19" s="41" t="s">
        <v>28</v>
      </c>
      <c r="F19" s="44">
        <f>F18/(2*PI())*1000</f>
        <v>202.9225524</v>
      </c>
      <c r="G19" s="37" t="s">
        <v>29</v>
      </c>
      <c r="H19" s="3"/>
      <c r="J19" s="3"/>
    </row>
    <row r="20" ht="12.75" customHeight="1">
      <c r="B20" s="34" t="s">
        <v>30</v>
      </c>
      <c r="C20" s="45" t="s">
        <v>31</v>
      </c>
      <c r="D20" s="19">
        <v>53.0</v>
      </c>
      <c r="E20" s="36"/>
      <c r="F20" s="36"/>
      <c r="G20" s="37"/>
      <c r="H20" s="3"/>
      <c r="J20" s="3"/>
    </row>
    <row r="21" ht="12.75" customHeight="1">
      <c r="B21" s="34" t="s">
        <v>32</v>
      </c>
      <c r="C21" s="34" t="s">
        <v>33</v>
      </c>
      <c r="D21" s="46">
        <v>38.0</v>
      </c>
      <c r="E21" s="41" t="s">
        <v>34</v>
      </c>
      <c r="F21" s="25">
        <f>(F11/60)*F18</f>
        <v>2.093499636</v>
      </c>
      <c r="G21" s="37" t="s">
        <v>35</v>
      </c>
      <c r="H21" s="3"/>
      <c r="J21" s="3"/>
    </row>
    <row r="22" ht="12.75" customHeight="1">
      <c r="B22" s="34" t="s">
        <v>36</v>
      </c>
      <c r="C22" s="34" t="s">
        <v>37</v>
      </c>
      <c r="D22" s="47">
        <v>18.0</v>
      </c>
      <c r="E22" s="36"/>
      <c r="F22" s="36"/>
      <c r="G22" s="37"/>
      <c r="H22" s="3"/>
    </row>
    <row r="23" ht="12.75" customHeight="1">
      <c r="B23" s="34" t="s">
        <v>38</v>
      </c>
      <c r="C23" s="34" t="s">
        <v>39</v>
      </c>
      <c r="D23" s="47">
        <v>28.0</v>
      </c>
      <c r="E23" s="36"/>
      <c r="F23" s="36"/>
      <c r="G23" s="37"/>
      <c r="H23" s="3"/>
      <c r="K23" s="3"/>
    </row>
    <row r="24" ht="13.5" customHeight="1">
      <c r="B24" s="34" t="s">
        <v>40</v>
      </c>
      <c r="C24" s="34" t="s">
        <v>41</v>
      </c>
      <c r="D24" s="47">
        <v>2.0</v>
      </c>
      <c r="E24" s="36"/>
      <c r="F24" s="48"/>
      <c r="G24" s="37"/>
      <c r="H24" s="3"/>
      <c r="K24" s="3"/>
    </row>
    <row r="25" ht="12.75" customHeight="1">
      <c r="B25" s="36" t="s">
        <v>42</v>
      </c>
      <c r="C25" s="49" t="s">
        <v>43</v>
      </c>
      <c r="D25" s="50">
        <v>20.0</v>
      </c>
      <c r="E25" s="41" t="s">
        <v>44</v>
      </c>
      <c r="F25" s="51">
        <f>(D18*(D22+(D23*2)+(D24*2))/PI())/10/1.25+(0.2*D25)+(2*D20/10)+(4*D23/10)</f>
        <v>55.59380535</v>
      </c>
      <c r="G25" s="52" t="s">
        <v>45</v>
      </c>
      <c r="H25" s="3"/>
      <c r="I25" s="3"/>
      <c r="K25" s="3"/>
    </row>
    <row r="26" ht="13.5" customHeight="1">
      <c r="B26" s="36"/>
      <c r="C26" s="36"/>
      <c r="D26" s="36"/>
      <c r="E26" s="41" t="s">
        <v>46</v>
      </c>
      <c r="F26" s="44">
        <f>(D18*(D22+(D23*2)+(D24*2))/PI())/10/1.25-(2*D23/10)+(2*D20/10)+(4*D23/10)+2</f>
        <v>47.99380535</v>
      </c>
      <c r="G26" s="52" t="s">
        <v>45</v>
      </c>
      <c r="H26" s="3"/>
      <c r="K26" s="3"/>
    </row>
    <row r="27" ht="13.5" customHeight="1">
      <c r="B27" s="53"/>
      <c r="C27" s="36"/>
      <c r="D27" s="36"/>
      <c r="E27" s="41" t="s">
        <v>47</v>
      </c>
      <c r="F27" s="53"/>
      <c r="G27" s="54"/>
      <c r="H27" s="3"/>
    </row>
    <row r="28" ht="12.75" customHeight="1">
      <c r="B28" s="31" t="s">
        <v>48</v>
      </c>
      <c r="C28" s="55"/>
      <c r="D28" s="56"/>
      <c r="E28" s="57"/>
      <c r="F28" s="7"/>
      <c r="G28" s="17"/>
      <c r="H28" s="58" t="s">
        <v>49</v>
      </c>
      <c r="I28" s="59">
        <v>1.43</v>
      </c>
      <c r="K28" s="3"/>
    </row>
    <row r="29" ht="13.5" customHeight="1">
      <c r="B29" s="5"/>
      <c r="C29" s="16"/>
      <c r="D29" s="7"/>
      <c r="E29" s="7"/>
      <c r="F29" s="7"/>
      <c r="G29" s="17"/>
      <c r="H29" s="60" t="s">
        <v>50</v>
      </c>
      <c r="I29" s="61">
        <v>1.4</v>
      </c>
      <c r="K29" s="3"/>
    </row>
    <row r="30" ht="12.75" customHeight="1">
      <c r="B30" s="18" t="s">
        <v>51</v>
      </c>
      <c r="C30" s="16" t="s">
        <v>52</v>
      </c>
      <c r="D30" s="62">
        <v>15.0</v>
      </c>
      <c r="F30" s="7"/>
      <c r="G30" s="17"/>
      <c r="H30" s="60" t="s">
        <v>53</v>
      </c>
      <c r="I30" s="61">
        <v>1.38</v>
      </c>
      <c r="K30" s="3"/>
    </row>
    <row r="31" ht="12.75" customHeight="1">
      <c r="B31" s="18" t="s">
        <v>54</v>
      </c>
      <c r="C31" s="7" t="s">
        <v>55</v>
      </c>
      <c r="D31" s="40">
        <v>15.0</v>
      </c>
      <c r="E31" s="63" t="s">
        <v>56</v>
      </c>
      <c r="F31" s="7" t="s">
        <v>57</v>
      </c>
      <c r="G31" s="17"/>
      <c r="H31" s="60" t="s">
        <v>58</v>
      </c>
      <c r="I31" s="61">
        <v>1.32</v>
      </c>
      <c r="K31" s="3"/>
    </row>
    <row r="32" ht="12.75" customHeight="1">
      <c r="B32" s="22" t="s">
        <v>59</v>
      </c>
      <c r="C32" s="5" t="s">
        <v>60</v>
      </c>
      <c r="D32" s="64">
        <v>1.43</v>
      </c>
      <c r="E32" s="65" t="s">
        <v>61</v>
      </c>
      <c r="F32" s="66">
        <f>D32-((D32*(D31/(2*D30)))*0.5)</f>
        <v>1.0725</v>
      </c>
      <c r="G32" s="17" t="s">
        <v>62</v>
      </c>
      <c r="H32" s="60" t="s">
        <v>63</v>
      </c>
      <c r="I32" s="61">
        <v>1.28</v>
      </c>
      <c r="K32" s="3"/>
    </row>
    <row r="33" ht="12.75" customHeight="1">
      <c r="B33" s="67"/>
      <c r="C33" s="68"/>
      <c r="D33" s="68"/>
      <c r="E33" s="29"/>
      <c r="F33" s="29"/>
      <c r="G33" s="30"/>
      <c r="H33" s="69" t="s">
        <v>64</v>
      </c>
      <c r="I33" s="70">
        <v>1.25</v>
      </c>
      <c r="K33" s="3"/>
    </row>
    <row r="34" ht="12.75" customHeight="1">
      <c r="B34" s="31" t="s">
        <v>65</v>
      </c>
      <c r="C34" s="36"/>
      <c r="D34" s="36"/>
      <c r="E34" s="36"/>
      <c r="F34" s="36"/>
      <c r="G34" s="71"/>
      <c r="H34" s="3"/>
      <c r="K34" s="3"/>
    </row>
    <row r="35" ht="13.5" customHeight="1">
      <c r="B35" s="34"/>
      <c r="C35" s="35"/>
      <c r="D35" s="36"/>
      <c r="E35" s="36"/>
      <c r="F35" s="36"/>
      <c r="G35" s="37"/>
      <c r="H35" s="3"/>
    </row>
    <row r="36" ht="12.75" customHeight="1">
      <c r="B36" s="38" t="s">
        <v>66</v>
      </c>
      <c r="C36" s="36" t="s">
        <v>67</v>
      </c>
      <c r="D36" s="72">
        <v>27.5</v>
      </c>
      <c r="E36" s="73" t="s">
        <v>68</v>
      </c>
      <c r="F36" s="74"/>
      <c r="G36" s="37"/>
      <c r="H36" s="3"/>
    </row>
    <row r="37" ht="12.75" customHeight="1">
      <c r="B37" s="38" t="s">
        <v>69</v>
      </c>
      <c r="C37" s="36" t="s">
        <v>33</v>
      </c>
      <c r="D37" s="47">
        <v>15.0</v>
      </c>
      <c r="E37" s="36"/>
      <c r="F37" s="36"/>
      <c r="G37" s="37"/>
      <c r="H37" s="3"/>
    </row>
    <row r="38" ht="12.75" customHeight="1">
      <c r="B38" s="38" t="s">
        <v>70</v>
      </c>
      <c r="C38" s="36" t="s">
        <v>71</v>
      </c>
      <c r="D38" s="47">
        <v>50.0</v>
      </c>
      <c r="E38" s="36"/>
      <c r="F38" s="36"/>
      <c r="G38" s="37"/>
      <c r="H38" s="3"/>
    </row>
    <row r="39" ht="12.75" customHeight="1">
      <c r="B39" s="38" t="s">
        <v>72</v>
      </c>
      <c r="C39" s="36" t="s">
        <v>73</v>
      </c>
      <c r="D39" s="75">
        <v>20.0</v>
      </c>
      <c r="E39" s="36"/>
      <c r="F39" s="36"/>
      <c r="G39" s="37"/>
      <c r="H39" s="3"/>
    </row>
    <row r="40" ht="12.75" customHeight="1">
      <c r="B40" s="38" t="s">
        <v>74</v>
      </c>
      <c r="C40" s="76" t="s">
        <v>75</v>
      </c>
      <c r="D40" s="50">
        <v>3.0</v>
      </c>
      <c r="E40" s="36"/>
      <c r="F40" s="36"/>
      <c r="G40" s="37"/>
      <c r="H40" s="3"/>
    </row>
    <row r="41" ht="12.75" customHeight="1">
      <c r="B41" s="34"/>
      <c r="C41" s="36"/>
      <c r="D41" s="36"/>
      <c r="E41" s="35"/>
      <c r="F41" s="77"/>
      <c r="G41" s="37"/>
      <c r="H41" s="3"/>
    </row>
    <row r="42" ht="12.75" customHeight="1">
      <c r="B42" s="78" t="s">
        <v>76</v>
      </c>
      <c r="C42" s="36"/>
      <c r="D42" s="37"/>
      <c r="E42" s="36" t="s">
        <v>77</v>
      </c>
      <c r="F42" s="79">
        <f>((((D36+1.4)/(SQRT(D40)*SQRT(2)))/((2*D39*F32*F13*D37/1000*D38/1000)*(D18/D40))))</f>
        <v>44.66537172</v>
      </c>
      <c r="G42" s="37" t="s">
        <v>78</v>
      </c>
      <c r="H42" s="80"/>
      <c r="J42" s="3"/>
    </row>
    <row r="43" ht="12.75" customHeight="1">
      <c r="B43" s="34"/>
      <c r="C43" s="36"/>
      <c r="D43" s="37"/>
      <c r="E43" s="36"/>
      <c r="F43" s="81"/>
      <c r="G43" s="37"/>
      <c r="H43" s="3"/>
    </row>
    <row r="44" ht="12.75" customHeight="1">
      <c r="B44" s="82" t="s">
        <v>79</v>
      </c>
      <c r="C44" s="36"/>
      <c r="D44" s="37"/>
      <c r="E44" s="76" t="s">
        <v>77</v>
      </c>
      <c r="F44" s="83">
        <f>(((D36+1.4)/1.414)/(2*D39*F32*F13*D37/1000*D38/1000))/(D18/D40)</f>
        <v>77.37437757</v>
      </c>
      <c r="G44" s="37" t="s">
        <v>78</v>
      </c>
      <c r="H44" s="3"/>
    </row>
    <row r="45" ht="12.75" customHeight="1">
      <c r="B45" s="84"/>
      <c r="C45" s="53"/>
      <c r="D45" s="53"/>
      <c r="E45" s="53"/>
      <c r="F45" s="53"/>
      <c r="G45" s="54"/>
      <c r="H45" s="3"/>
    </row>
    <row r="46" ht="12.75" customHeight="1">
      <c r="B46" s="31" t="s">
        <v>80</v>
      </c>
      <c r="C46" s="7"/>
      <c r="D46" s="7"/>
      <c r="E46" s="7"/>
      <c r="F46" s="7"/>
      <c r="G46" s="17"/>
      <c r="H46" s="3"/>
    </row>
    <row r="47" ht="27.0" customHeight="1">
      <c r="B47" s="5"/>
      <c r="C47" s="16"/>
      <c r="D47" s="7"/>
      <c r="E47" s="20" t="s">
        <v>81</v>
      </c>
      <c r="F47" s="85" t="s">
        <v>82</v>
      </c>
      <c r="G47" s="20" t="s">
        <v>83</v>
      </c>
      <c r="H47" s="3"/>
    </row>
    <row r="48" ht="13.5" customHeight="1">
      <c r="B48" s="18" t="s">
        <v>84</v>
      </c>
      <c r="C48" s="7" t="s">
        <v>85</v>
      </c>
      <c r="D48" s="19">
        <v>2.0</v>
      </c>
      <c r="E48" s="25">
        <f>D50*3.14/4*D48^2</f>
        <v>3.14</v>
      </c>
      <c r="F48" s="86">
        <v>6.0</v>
      </c>
      <c r="G48" s="25">
        <f>E48*F48</f>
        <v>18.84</v>
      </c>
      <c r="H48" s="3" t="s">
        <v>86</v>
      </c>
    </row>
    <row r="49" ht="13.5" customHeight="1">
      <c r="B49" s="18" t="s">
        <v>87</v>
      </c>
      <c r="C49" s="7" t="s">
        <v>88</v>
      </c>
      <c r="D49" s="47">
        <v>1.5</v>
      </c>
      <c r="E49" s="7"/>
      <c r="F49" s="7"/>
      <c r="G49" s="87">
        <f>G48*1.28</f>
        <v>24.1152</v>
      </c>
      <c r="H49" s="3" t="s">
        <v>89</v>
      </c>
    </row>
    <row r="50" ht="12.75" customHeight="1">
      <c r="B50" s="18" t="s">
        <v>90</v>
      </c>
      <c r="C50" s="5" t="s">
        <v>91</v>
      </c>
      <c r="D50" s="47">
        <v>1.0</v>
      </c>
      <c r="E50" s="7"/>
      <c r="F50" s="7"/>
      <c r="G50" s="17"/>
      <c r="H50" s="3"/>
    </row>
    <row r="51" ht="12.75" customHeight="1">
      <c r="B51" s="18" t="s">
        <v>92</v>
      </c>
      <c r="C51" s="7" t="s">
        <v>93</v>
      </c>
      <c r="D51" s="47">
        <v>1.0</v>
      </c>
      <c r="E51" s="7" t="s">
        <v>94</v>
      </c>
      <c r="F51" s="7"/>
      <c r="G51" s="17"/>
      <c r="H51" s="3"/>
    </row>
    <row r="52" ht="12.75" customHeight="1">
      <c r="B52" s="18" t="s">
        <v>95</v>
      </c>
      <c r="C52" s="23" t="s">
        <v>96</v>
      </c>
      <c r="D52" s="50">
        <v>1.5</v>
      </c>
      <c r="E52" s="7" t="s">
        <v>94</v>
      </c>
      <c r="F52" s="7"/>
      <c r="G52" s="17"/>
      <c r="H52" s="3"/>
    </row>
    <row r="53" ht="13.5" customHeight="1">
      <c r="B53" s="5"/>
      <c r="C53" s="7"/>
      <c r="D53" s="7"/>
      <c r="E53" s="16"/>
      <c r="F53" s="7"/>
      <c r="G53" s="17"/>
      <c r="H53" s="3"/>
    </row>
    <row r="54" ht="13.5" customHeight="1">
      <c r="B54" s="78" t="s">
        <v>97</v>
      </c>
      <c r="C54" s="7"/>
      <c r="D54" s="7"/>
      <c r="E54" s="88" t="s">
        <v>98</v>
      </c>
      <c r="F54" s="89">
        <f>(PI()*((D48/2)*(D48/2))*F42*D50*D49)/D23</f>
        <v>7.517164482</v>
      </c>
      <c r="G54" s="17" t="s">
        <v>29</v>
      </c>
      <c r="H54" s="3"/>
    </row>
    <row r="55" ht="13.5" customHeight="1">
      <c r="B55" s="5"/>
      <c r="C55" s="7"/>
      <c r="D55" s="7"/>
      <c r="E55" s="88"/>
      <c r="F55" s="90" t="s">
        <v>99</v>
      </c>
      <c r="H55" s="91"/>
      <c r="I55" s="3"/>
      <c r="J55" s="92"/>
    </row>
    <row r="56" ht="13.5" customHeight="1">
      <c r="B56" s="82" t="s">
        <v>79</v>
      </c>
      <c r="C56" s="7"/>
      <c r="D56" s="7"/>
      <c r="E56" s="93" t="s">
        <v>98</v>
      </c>
      <c r="F56" s="94">
        <f>(PI()*((D48/2)*(D48/2))*F44*D50*D49)/D23</f>
        <v>13.02207729</v>
      </c>
      <c r="G56" s="17" t="s">
        <v>29</v>
      </c>
      <c r="H56" s="1" t="s">
        <v>100</v>
      </c>
    </row>
    <row r="57" ht="13.5" customHeight="1">
      <c r="B57" s="67"/>
      <c r="C57" s="29"/>
      <c r="D57" s="29"/>
      <c r="E57" s="29"/>
      <c r="F57" s="29"/>
      <c r="G57" s="30"/>
      <c r="H57" s="1" t="s">
        <v>101</v>
      </c>
      <c r="I57" s="95" t="s">
        <v>102</v>
      </c>
    </row>
    <row r="58" ht="12.75" customHeight="1">
      <c r="B58" s="31" t="s">
        <v>103</v>
      </c>
      <c r="C58" s="36"/>
      <c r="D58" s="36"/>
      <c r="E58" s="36"/>
      <c r="F58" s="36"/>
      <c r="G58" s="37"/>
      <c r="H58" s="3"/>
    </row>
    <row r="59" ht="12.75" customHeight="1">
      <c r="B59" s="34"/>
      <c r="C59" s="36"/>
      <c r="D59" s="36"/>
      <c r="E59" s="36"/>
      <c r="F59" s="36"/>
      <c r="G59" s="37"/>
      <c r="H59" s="3"/>
    </row>
    <row r="60" ht="12.75" customHeight="1">
      <c r="B60" s="82" t="s">
        <v>76</v>
      </c>
      <c r="C60" s="36"/>
      <c r="D60" s="36"/>
      <c r="E60" s="45" t="s">
        <v>104</v>
      </c>
      <c r="F60" s="51">
        <f>D50*F42*(D20*2+D21+D22+D23*2)/1000</f>
        <v>9.737051035</v>
      </c>
      <c r="G60" s="37" t="s">
        <v>3</v>
      </c>
      <c r="H60" s="3"/>
    </row>
    <row r="61" ht="12.75" customHeight="1">
      <c r="B61" s="34"/>
      <c r="C61" s="36"/>
      <c r="D61" s="36"/>
      <c r="E61" s="34" t="s">
        <v>105</v>
      </c>
      <c r="F61" s="96">
        <f>F60*D18</f>
        <v>146.0557655</v>
      </c>
      <c r="G61" s="37" t="s">
        <v>3</v>
      </c>
      <c r="H61" s="3"/>
    </row>
    <row r="62" ht="12.75" customHeight="1">
      <c r="B62" s="34"/>
      <c r="C62" s="36"/>
      <c r="D62" s="36"/>
      <c r="E62" s="49" t="s">
        <v>106</v>
      </c>
      <c r="F62" s="44">
        <f>100*PI()*(D48/2)^2*(F60/100)*8.96*D18*D50</f>
        <v>4111.275571</v>
      </c>
      <c r="G62" s="37" t="s">
        <v>107</v>
      </c>
      <c r="H62" s="3"/>
    </row>
    <row r="63" ht="12.75" customHeight="1">
      <c r="B63" s="34"/>
      <c r="C63" s="36"/>
      <c r="D63" s="36"/>
      <c r="E63" s="36"/>
      <c r="F63" s="48"/>
      <c r="G63" s="37"/>
      <c r="H63" s="3"/>
    </row>
    <row r="64" ht="12.75" customHeight="1">
      <c r="B64" s="82" t="s">
        <v>79</v>
      </c>
      <c r="C64" s="36"/>
      <c r="D64" s="36"/>
      <c r="E64" s="45" t="s">
        <v>104</v>
      </c>
      <c r="F64" s="51">
        <f>D50*F44*(D20*2+D21+D22+D23*2)/1000</f>
        <v>16.86761431</v>
      </c>
      <c r="G64" s="37" t="s">
        <v>3</v>
      </c>
      <c r="H64" s="3"/>
    </row>
    <row r="65" ht="12.75" customHeight="1">
      <c r="B65" s="34"/>
      <c r="C65" s="36"/>
      <c r="D65" s="36"/>
      <c r="E65" s="34" t="s">
        <v>105</v>
      </c>
      <c r="F65" s="96">
        <f>F64*D18</f>
        <v>253.0142147</v>
      </c>
      <c r="G65" s="37" t="s">
        <v>3</v>
      </c>
      <c r="H65" s="3"/>
    </row>
    <row r="66" ht="12.75" customHeight="1">
      <c r="B66" s="34"/>
      <c r="C66" s="36"/>
      <c r="D66" s="36"/>
      <c r="E66" s="49" t="s">
        <v>106</v>
      </c>
      <c r="F66" s="44">
        <f>100*PI()*(D48/2)^2*(F64/100)*8.96*D18*D50</f>
        <v>7122.013678</v>
      </c>
      <c r="G66" s="37" t="s">
        <v>107</v>
      </c>
      <c r="H66" s="3"/>
    </row>
    <row r="67" ht="12.75" customHeight="1">
      <c r="B67" s="84"/>
      <c r="C67" s="53"/>
      <c r="D67" s="53"/>
      <c r="E67" s="53"/>
      <c r="F67" s="53"/>
      <c r="G67" s="54"/>
      <c r="H67" s="3"/>
    </row>
    <row r="68" ht="12.75" customHeight="1">
      <c r="B68" s="31" t="s">
        <v>108</v>
      </c>
      <c r="C68" s="7"/>
      <c r="D68" s="7"/>
      <c r="E68" s="7"/>
      <c r="F68" s="7"/>
      <c r="G68" s="17"/>
      <c r="H68" s="3"/>
    </row>
    <row r="69" ht="12.75" customHeight="1">
      <c r="B69" s="5"/>
      <c r="C69" s="16"/>
      <c r="D69" s="7"/>
      <c r="E69" s="7"/>
      <c r="F69" s="7"/>
      <c r="G69" s="17"/>
      <c r="H69" s="3"/>
    </row>
    <row r="70" ht="12.75" customHeight="1">
      <c r="B70" s="18" t="s">
        <v>109</v>
      </c>
      <c r="C70" s="97" t="s">
        <v>110</v>
      </c>
      <c r="D70" s="98">
        <v>0.0054</v>
      </c>
      <c r="E70" s="7"/>
      <c r="F70" s="7"/>
      <c r="G70" s="17"/>
      <c r="H70" s="3"/>
    </row>
    <row r="71" ht="12.75" customHeight="1">
      <c r="B71" s="5"/>
      <c r="C71" s="7"/>
      <c r="D71" s="7"/>
      <c r="E71" s="16"/>
      <c r="F71" s="7"/>
      <c r="G71" s="17"/>
      <c r="H71" s="3"/>
    </row>
    <row r="72" ht="12.75" customHeight="1">
      <c r="B72" s="82" t="s">
        <v>97</v>
      </c>
      <c r="C72" s="7"/>
      <c r="D72" s="17"/>
      <c r="E72" s="7" t="s">
        <v>111</v>
      </c>
      <c r="F72" s="25">
        <f>(((F60/D50)*D70*D18*2/D40)/((PI()*((D48/2)*(D48/2)))*D50))</f>
        <v>0.1673675788</v>
      </c>
      <c r="G72" s="17" t="s">
        <v>112</v>
      </c>
      <c r="H72" s="3"/>
      <c r="I72" s="3"/>
    </row>
    <row r="73" ht="12.75" customHeight="1">
      <c r="B73" s="5"/>
      <c r="C73" s="7"/>
      <c r="D73" s="17"/>
      <c r="E73" s="7"/>
      <c r="F73" s="17"/>
      <c r="G73" s="17"/>
      <c r="H73" s="3"/>
      <c r="I73" s="3"/>
    </row>
    <row r="74" ht="12.75" customHeight="1">
      <c r="B74" s="82" t="s">
        <v>79</v>
      </c>
      <c r="C74" s="7"/>
      <c r="D74" s="17"/>
      <c r="E74" s="93" t="s">
        <v>111</v>
      </c>
      <c r="F74" s="25">
        <f>((((F64/D50)*D70*D18*2/D40)/((PI()*((D48/2)*(D48/2)))*D50)))/3</f>
        <v>0.09664431105</v>
      </c>
      <c r="G74" s="17" t="s">
        <v>112</v>
      </c>
      <c r="H74" s="3"/>
      <c r="I74" s="3"/>
    </row>
    <row r="75" ht="12.75" customHeight="1">
      <c r="B75" s="5"/>
      <c r="C75" s="7"/>
      <c r="D75" s="7"/>
      <c r="E75" s="7"/>
      <c r="F75" s="7"/>
      <c r="G75" s="17"/>
      <c r="H75" s="3"/>
      <c r="I75" s="3"/>
    </row>
    <row r="76" ht="12.75" customHeight="1">
      <c r="B76" s="67"/>
      <c r="C76" s="29"/>
      <c r="D76" s="29"/>
      <c r="E76" s="29"/>
      <c r="F76" s="29"/>
      <c r="G76" s="30"/>
      <c r="H76" s="3"/>
      <c r="I76" s="3"/>
    </row>
    <row r="77" ht="12.75" customHeight="1">
      <c r="B77" s="31" t="s">
        <v>113</v>
      </c>
      <c r="C77" s="36"/>
      <c r="D77" s="36"/>
      <c r="E77" s="36"/>
      <c r="F77" s="36"/>
      <c r="G77" s="37"/>
      <c r="H77" s="3"/>
    </row>
    <row r="78" ht="12.75" customHeight="1">
      <c r="B78" s="34" t="s">
        <v>114</v>
      </c>
      <c r="C78" s="36"/>
      <c r="D78" s="36"/>
      <c r="E78" s="36"/>
      <c r="F78" s="36"/>
      <c r="G78" s="37"/>
      <c r="H78" s="3"/>
    </row>
    <row r="79" ht="12.75" customHeight="1">
      <c r="B79" s="34"/>
      <c r="C79" s="36"/>
      <c r="D79" s="36"/>
      <c r="E79" s="99" t="s">
        <v>97</v>
      </c>
      <c r="F79" s="36"/>
      <c r="G79" s="37"/>
      <c r="H79" s="3"/>
    </row>
    <row r="80" ht="12.75" customHeight="1">
      <c r="B80" s="34" t="s">
        <v>115</v>
      </c>
      <c r="C80" s="36" t="s">
        <v>116</v>
      </c>
      <c r="D80" s="100">
        <v>1.23</v>
      </c>
      <c r="E80" s="36" t="s">
        <v>117</v>
      </c>
      <c r="F80" s="101">
        <f>(0.5*D80*(PI()*((D13/2)*(D13/2)))*(D83*D83*D83)*(D81/100))</f>
        <v>565.4157292</v>
      </c>
      <c r="G80" s="37" t="s">
        <v>118</v>
      </c>
      <c r="H80" s="3"/>
    </row>
    <row r="81" ht="12.75" customHeight="1">
      <c r="B81" s="34" t="s">
        <v>119</v>
      </c>
      <c r="C81" s="36" t="s">
        <v>120</v>
      </c>
      <c r="D81" s="102">
        <v>20.0</v>
      </c>
      <c r="E81" s="36" t="s">
        <v>121</v>
      </c>
      <c r="F81" s="103">
        <f>SQRT((D36*D36+2*F80*F72)/(2*F72*F72)-SQRT((D36^2+2*F80*F72)^2/(4*F72^4)-(F80^2/F72^2)))</f>
        <v>18.4817206</v>
      </c>
      <c r="G81" s="37" t="s">
        <v>122</v>
      </c>
      <c r="H81" s="3"/>
      <c r="I81" s="3"/>
    </row>
    <row r="82" ht="12.75" customHeight="1">
      <c r="B82" s="34" t="s">
        <v>123</v>
      </c>
      <c r="C82" s="36" t="s">
        <v>124</v>
      </c>
      <c r="D82" s="104">
        <v>1.4</v>
      </c>
      <c r="E82" s="105" t="s">
        <v>125</v>
      </c>
      <c r="F82" s="106">
        <f>F80-F81^2*F72</f>
        <v>508.2473165</v>
      </c>
      <c r="G82" s="37" t="s">
        <v>118</v>
      </c>
      <c r="H82" s="3"/>
      <c r="I82" s="3"/>
    </row>
    <row r="83" ht="13.5" customHeight="1">
      <c r="B83" s="34" t="s">
        <v>126</v>
      </c>
      <c r="C83" s="36" t="s">
        <v>35</v>
      </c>
      <c r="D83" s="107">
        <v>9.8</v>
      </c>
      <c r="E83" s="105" t="s">
        <v>127</v>
      </c>
      <c r="F83" s="106">
        <f>F82*100/F80</f>
        <v>89.88913647</v>
      </c>
      <c r="G83" s="37" t="s">
        <v>120</v>
      </c>
      <c r="H83" s="3"/>
      <c r="I83" s="108"/>
    </row>
    <row r="84" ht="12.75" customHeight="1">
      <c r="B84" s="34"/>
      <c r="C84" s="36"/>
      <c r="D84" s="109"/>
      <c r="E84" s="105" t="s">
        <v>128</v>
      </c>
      <c r="F84" s="110">
        <f>F81^2*F72</f>
        <v>57.16841273</v>
      </c>
      <c r="G84" s="37" t="s">
        <v>118</v>
      </c>
      <c r="H84" s="3"/>
      <c r="I84" s="3"/>
    </row>
    <row r="85" ht="12.75" customHeight="1">
      <c r="B85" s="34"/>
      <c r="C85" s="36"/>
      <c r="D85" s="111"/>
      <c r="E85" s="36" t="s">
        <v>129</v>
      </c>
      <c r="F85" s="103">
        <f>D82*F81</f>
        <v>25.87440884</v>
      </c>
      <c r="G85" s="37" t="s">
        <v>118</v>
      </c>
      <c r="H85" s="3"/>
      <c r="I85" s="3"/>
    </row>
    <row r="86" ht="12.75" customHeight="1">
      <c r="A86" s="112"/>
      <c r="B86" s="34"/>
      <c r="C86" s="36"/>
      <c r="D86" s="37"/>
      <c r="E86" s="36" t="s">
        <v>130</v>
      </c>
      <c r="F86" s="103">
        <f>F82-F85</f>
        <v>482.3729076</v>
      </c>
      <c r="G86" s="37" t="s">
        <v>118</v>
      </c>
      <c r="H86" s="3"/>
      <c r="I86" s="3"/>
    </row>
    <row r="87" ht="12.75" customHeight="1">
      <c r="A87" s="113"/>
      <c r="B87" s="34"/>
      <c r="C87" s="36"/>
      <c r="D87" s="114"/>
      <c r="E87" s="115" t="s">
        <v>131</v>
      </c>
      <c r="F87" s="116">
        <f>F86/D36</f>
        <v>17.540833</v>
      </c>
      <c r="G87" s="37"/>
      <c r="H87" s="80" t="s">
        <v>132</v>
      </c>
      <c r="I87" s="3"/>
    </row>
    <row r="88" ht="12.75" customHeight="1">
      <c r="A88" s="117"/>
      <c r="B88" s="34"/>
      <c r="C88" s="36"/>
      <c r="D88" s="114"/>
      <c r="E88" s="105" t="s">
        <v>133</v>
      </c>
      <c r="F88" s="106">
        <f>F86*100/F80</f>
        <v>85.31296225</v>
      </c>
      <c r="G88" s="37" t="s">
        <v>120</v>
      </c>
      <c r="H88" s="3"/>
      <c r="I88" s="108"/>
    </row>
    <row r="89" ht="12.75" customHeight="1">
      <c r="A89" s="117"/>
      <c r="B89" s="34"/>
      <c r="C89" s="36"/>
      <c r="D89" s="111"/>
      <c r="E89" s="118" t="s">
        <v>134</v>
      </c>
      <c r="F89" s="103">
        <f>F88*D81/100</f>
        <v>17.06259245</v>
      </c>
      <c r="G89" s="37" t="s">
        <v>120</v>
      </c>
      <c r="H89" s="3"/>
      <c r="I89" s="3"/>
    </row>
    <row r="90" ht="12.75" customHeight="1">
      <c r="A90" s="3"/>
      <c r="B90" s="119" t="s">
        <v>135</v>
      </c>
      <c r="C90" s="36"/>
      <c r="D90" s="120" t="s">
        <v>136</v>
      </c>
      <c r="E90" s="121" t="s">
        <v>137</v>
      </c>
      <c r="F90" s="122">
        <f>F86/F87</f>
        <v>27.5</v>
      </c>
      <c r="G90" s="37" t="s">
        <v>124</v>
      </c>
      <c r="H90" s="3"/>
      <c r="I90" s="3"/>
    </row>
    <row r="91" ht="12.75" customHeight="1">
      <c r="A91" s="3"/>
      <c r="B91" s="74"/>
      <c r="C91" s="36"/>
      <c r="D91" s="123"/>
      <c r="E91" s="124"/>
      <c r="F91" s="125"/>
      <c r="G91" s="37"/>
      <c r="H91" s="80"/>
      <c r="I91" s="3"/>
    </row>
    <row r="92" ht="12.75" customHeight="1">
      <c r="B92" s="34"/>
      <c r="C92" s="36"/>
      <c r="D92" s="36"/>
      <c r="E92" s="36"/>
      <c r="F92" s="41"/>
      <c r="G92" s="37"/>
      <c r="H92" s="3"/>
      <c r="I92" s="3"/>
    </row>
    <row r="93" ht="12.75" customHeight="1">
      <c r="B93" s="34"/>
      <c r="C93" s="36"/>
      <c r="D93" s="126"/>
      <c r="E93" s="127" t="s">
        <v>79</v>
      </c>
      <c r="F93" s="41"/>
      <c r="G93" s="37"/>
      <c r="H93" s="3"/>
      <c r="I93" s="3"/>
    </row>
    <row r="94" ht="12.75" customHeight="1">
      <c r="B94" s="34"/>
      <c r="C94" s="126"/>
      <c r="D94" s="37"/>
      <c r="E94" s="36" t="s">
        <v>117</v>
      </c>
      <c r="F94" s="101">
        <f>(0.5*D80*(PI()*((D13/2)*(D13/2)))*(D83*D83*D83)*(D81/100))</f>
        <v>565.4157292</v>
      </c>
      <c r="G94" s="37" t="s">
        <v>118</v>
      </c>
      <c r="H94" s="3"/>
      <c r="I94" s="3"/>
    </row>
    <row r="95" ht="12.75" customHeight="1">
      <c r="B95" s="34"/>
      <c r="C95" s="126"/>
      <c r="D95" s="37"/>
      <c r="E95" s="36" t="s">
        <v>121</v>
      </c>
      <c r="F95" s="103">
        <f>SQRT((D36*D36+2*F94*F74)/(2*F74*F74)-SQRT((D36^2+2*F94*F74)^2/(4*F74^4)-(F94^2/F74^2)))</f>
        <v>19.25730175</v>
      </c>
      <c r="G95" s="37" t="s">
        <v>122</v>
      </c>
      <c r="H95" s="3"/>
      <c r="I95" s="3"/>
    </row>
    <row r="96" ht="12.75" customHeight="1">
      <c r="B96" s="34"/>
      <c r="C96" s="126"/>
      <c r="D96" s="37"/>
      <c r="E96" s="105" t="s">
        <v>125</v>
      </c>
      <c r="F96" s="106">
        <f>F94-F95^2*F74</f>
        <v>529.5757981</v>
      </c>
      <c r="G96" s="37" t="s">
        <v>118</v>
      </c>
      <c r="H96" s="3"/>
      <c r="I96" s="3"/>
    </row>
    <row r="97" ht="12.75" customHeight="1">
      <c r="B97" s="34"/>
      <c r="C97" s="126"/>
      <c r="D97" s="37"/>
      <c r="E97" s="105" t="s">
        <v>127</v>
      </c>
      <c r="F97" s="106">
        <f>F96*100/F94</f>
        <v>93.6613134</v>
      </c>
      <c r="G97" s="37" t="s">
        <v>120</v>
      </c>
      <c r="H97" s="3"/>
    </row>
    <row r="98" ht="12.75" customHeight="1">
      <c r="B98" s="34"/>
      <c r="C98" s="36"/>
      <c r="D98" s="37"/>
      <c r="E98" s="105" t="s">
        <v>128</v>
      </c>
      <c r="F98" s="110">
        <f>F95^2*F74</f>
        <v>35.83993106</v>
      </c>
      <c r="G98" s="37" t="s">
        <v>118</v>
      </c>
      <c r="H98" s="3"/>
    </row>
    <row r="99" ht="12.75" customHeight="1">
      <c r="B99" s="34"/>
      <c r="C99" s="126"/>
      <c r="D99" s="37"/>
      <c r="E99" s="36" t="s">
        <v>129</v>
      </c>
      <c r="F99" s="103">
        <f>D82*F95</f>
        <v>26.96022245</v>
      </c>
      <c r="G99" s="37" t="s">
        <v>118</v>
      </c>
      <c r="H99" s="3"/>
    </row>
    <row r="100" ht="12.75" customHeight="1">
      <c r="B100" s="34"/>
      <c r="C100" s="126"/>
      <c r="D100" s="37"/>
      <c r="E100" s="36" t="s">
        <v>130</v>
      </c>
      <c r="F100" s="103">
        <f>F96-F99</f>
        <v>502.6155757</v>
      </c>
      <c r="G100" s="37" t="s">
        <v>118</v>
      </c>
      <c r="H100" s="3"/>
    </row>
    <row r="101" ht="12.75" customHeight="1">
      <c r="B101" s="43"/>
      <c r="C101" s="48"/>
      <c r="D101" s="37"/>
      <c r="E101" s="36" t="s">
        <v>131</v>
      </c>
      <c r="F101" s="116">
        <f>F100/D36</f>
        <v>18.27693003</v>
      </c>
      <c r="G101" s="37" t="s">
        <v>122</v>
      </c>
      <c r="H101" s="80" t="s">
        <v>132</v>
      </c>
    </row>
    <row r="102" ht="12.75" customHeight="1">
      <c r="B102" s="43"/>
      <c r="C102" s="48"/>
      <c r="D102" s="37"/>
      <c r="E102" s="105" t="s">
        <v>133</v>
      </c>
      <c r="F102" s="106">
        <f>F100*100/F94</f>
        <v>88.89310108</v>
      </c>
      <c r="G102" s="37" t="s">
        <v>120</v>
      </c>
      <c r="H102" s="3"/>
    </row>
    <row r="103" ht="13.5" customHeight="1">
      <c r="B103" s="34"/>
      <c r="C103" s="36"/>
      <c r="D103" s="37"/>
      <c r="E103" s="35" t="s">
        <v>134</v>
      </c>
      <c r="F103" s="128">
        <f>F97*D81/100</f>
        <v>18.73226268</v>
      </c>
      <c r="G103" s="37" t="s">
        <v>120</v>
      </c>
      <c r="H103" s="3"/>
    </row>
    <row r="104" ht="13.5" customHeight="1">
      <c r="B104" s="84"/>
      <c r="C104" s="53"/>
      <c r="D104" s="53"/>
      <c r="E104" s="74"/>
      <c r="F104" s="125"/>
      <c r="G104" s="37"/>
      <c r="H104" s="80"/>
      <c r="I104" s="3"/>
    </row>
    <row r="105" ht="17.25" customHeight="1">
      <c r="B105" s="129" t="s">
        <v>76</v>
      </c>
      <c r="C105" s="130"/>
      <c r="D105" s="130"/>
      <c r="E105" s="130"/>
      <c r="F105" s="130"/>
      <c r="G105" s="131"/>
      <c r="H105" s="3"/>
    </row>
    <row r="106" ht="12.75" customHeight="1">
      <c r="B106" s="36"/>
      <c r="F106" s="36"/>
      <c r="H106" s="3"/>
    </row>
    <row r="107" ht="12.75" customHeight="1">
      <c r="F107" s="36"/>
      <c r="H107" s="3"/>
    </row>
    <row r="108" ht="12.75" customHeight="1">
      <c r="F108" s="36"/>
      <c r="H108" s="3"/>
    </row>
    <row r="109" ht="12.75" customHeight="1">
      <c r="F109" s="36"/>
      <c r="H109" s="3"/>
    </row>
    <row r="110" ht="12.75" customHeight="1">
      <c r="F110" s="36"/>
      <c r="H110" s="3"/>
    </row>
    <row r="111" ht="12.75" customHeight="1">
      <c r="F111" s="36"/>
      <c r="H111" s="3"/>
    </row>
    <row r="112" ht="12.75" customHeight="1">
      <c r="F112" s="36"/>
      <c r="H112" s="3"/>
    </row>
    <row r="113" ht="12.75" customHeight="1">
      <c r="F113" s="36"/>
      <c r="H113" s="3"/>
    </row>
    <row r="114" ht="12.75" customHeight="1">
      <c r="F114" s="36"/>
      <c r="H114" s="3"/>
    </row>
    <row r="115" ht="12.75" customHeight="1">
      <c r="F115" s="36"/>
      <c r="H115" s="3"/>
    </row>
    <row r="116" ht="12.75" customHeight="1">
      <c r="F116" s="36"/>
      <c r="H116" s="3"/>
    </row>
    <row r="117" ht="12.75" customHeight="1">
      <c r="F117" s="36"/>
      <c r="H117" s="3"/>
    </row>
    <row r="118" ht="12.75" customHeight="1">
      <c r="F118" s="36"/>
      <c r="H118" s="3"/>
    </row>
    <row r="119" ht="12.75" customHeight="1">
      <c r="F119" s="36"/>
      <c r="H119" s="3"/>
    </row>
    <row r="120" ht="12.75" customHeight="1">
      <c r="F120" s="36"/>
      <c r="H120" s="3"/>
    </row>
    <row r="121" ht="12.75" customHeight="1">
      <c r="F121" s="36"/>
      <c r="H121" s="3"/>
    </row>
    <row r="122" ht="12.75" customHeight="1">
      <c r="F122" s="36"/>
      <c r="H122" s="3"/>
    </row>
    <row r="123" ht="12.75" customHeight="1">
      <c r="F123" s="36"/>
      <c r="H123" s="3"/>
    </row>
    <row r="124" ht="12.75" customHeight="1">
      <c r="F124" s="36"/>
      <c r="H124" s="3"/>
    </row>
    <row r="125" ht="12.75" customHeight="1">
      <c r="F125" s="36"/>
      <c r="H125" s="3"/>
    </row>
    <row r="126" ht="12.75" customHeight="1">
      <c r="F126" s="36"/>
      <c r="H126" s="3"/>
    </row>
    <row r="127" ht="12.75" customHeight="1">
      <c r="F127" s="36"/>
      <c r="H127" s="3"/>
    </row>
    <row r="128" ht="12.75" customHeight="1">
      <c r="F128" s="36"/>
      <c r="H128" s="3"/>
    </row>
    <row r="129" ht="12.75" customHeight="1">
      <c r="F129" s="36"/>
      <c r="H129" s="3"/>
    </row>
    <row r="130" ht="12.75" customHeight="1">
      <c r="F130" s="36"/>
      <c r="H130" s="3"/>
    </row>
    <row r="131" ht="12.75" customHeight="1">
      <c r="F131" s="36"/>
      <c r="H131" s="3"/>
    </row>
    <row r="132" ht="12.75" customHeight="1">
      <c r="F132" s="36"/>
      <c r="H132" s="3"/>
    </row>
    <row r="133" ht="12.75" customHeight="1">
      <c r="F133" s="36"/>
      <c r="H133" s="3"/>
    </row>
    <row r="134" ht="17.25" customHeight="1">
      <c r="A134" s="132"/>
      <c r="B134" s="129" t="s">
        <v>138</v>
      </c>
      <c r="C134" s="130"/>
      <c r="D134" s="130"/>
      <c r="E134" s="130"/>
      <c r="F134" s="130"/>
      <c r="G134" s="133"/>
      <c r="H134" s="3"/>
    </row>
    <row r="135" ht="12.75" customHeight="1">
      <c r="F135" s="36"/>
      <c r="G135" s="132"/>
      <c r="H135" s="3"/>
    </row>
    <row r="136" ht="12.75" customHeight="1">
      <c r="F136" s="36"/>
      <c r="H136" s="3"/>
    </row>
    <row r="137" ht="12.75" customHeight="1">
      <c r="F137" s="36"/>
      <c r="H137" s="3"/>
    </row>
    <row r="138" ht="12.75" customHeight="1">
      <c r="F138" s="36"/>
      <c r="H138" s="3"/>
    </row>
    <row r="139" ht="12.75" customHeight="1">
      <c r="F139" s="36"/>
      <c r="H139" s="3"/>
    </row>
    <row r="140" ht="12.75" customHeight="1">
      <c r="F140" s="36"/>
      <c r="H140" s="3"/>
    </row>
    <row r="141" ht="12.75" customHeight="1">
      <c r="F141" s="36"/>
      <c r="H141" s="3"/>
    </row>
    <row r="142" ht="12.75" customHeight="1">
      <c r="F142" s="36"/>
      <c r="H142" s="3"/>
    </row>
    <row r="143" ht="12.75" customHeight="1">
      <c r="F143" s="36"/>
      <c r="H143" s="3"/>
    </row>
    <row r="144" ht="12.75" customHeight="1">
      <c r="F144" s="36"/>
      <c r="H144" s="3"/>
    </row>
    <row r="145" ht="12.75" customHeight="1">
      <c r="F145" s="36"/>
      <c r="H145" s="3"/>
    </row>
    <row r="146" ht="12.75" customHeight="1">
      <c r="F146" s="36"/>
      <c r="H146" s="3"/>
    </row>
    <row r="147" ht="12.75" customHeight="1">
      <c r="F147" s="36"/>
      <c r="H147" s="3"/>
    </row>
    <row r="148" ht="12.75" customHeight="1">
      <c r="F148" s="36"/>
      <c r="H148" s="3"/>
    </row>
    <row r="149" ht="12.75" customHeight="1">
      <c r="F149" s="36"/>
      <c r="H149" s="3"/>
    </row>
    <row r="150" ht="12.75" customHeight="1">
      <c r="F150" s="36"/>
      <c r="H150" s="3"/>
    </row>
    <row r="151" ht="12.75" customHeight="1">
      <c r="A151" s="36"/>
      <c r="F151" s="36"/>
      <c r="H151" s="3"/>
    </row>
    <row r="152" ht="12.75" customHeight="1">
      <c r="H152" s="3"/>
    </row>
    <row r="153" ht="12.75" customHeight="1">
      <c r="H153" s="3"/>
    </row>
    <row r="154" ht="12.75" customHeight="1">
      <c r="H154" s="3"/>
    </row>
    <row r="155" ht="12.75" customHeight="1">
      <c r="H155" s="3"/>
    </row>
    <row r="156" ht="12.75" customHeight="1">
      <c r="H156" s="3"/>
    </row>
    <row r="157" ht="12.75" customHeight="1">
      <c r="H157" s="3"/>
    </row>
    <row r="158" ht="12.75" customHeight="1">
      <c r="H158" s="3"/>
    </row>
    <row r="159" ht="12.75" customHeight="1">
      <c r="H159" s="3"/>
    </row>
    <row r="160" ht="12.75" customHeight="1">
      <c r="H160" s="3"/>
    </row>
    <row r="161" ht="12.75" customHeight="1">
      <c r="H161" s="3"/>
    </row>
    <row r="162" ht="12.75" customHeight="1">
      <c r="H162" s="3"/>
    </row>
    <row r="163" ht="12.75" customHeight="1">
      <c r="H163" s="3"/>
    </row>
    <row r="164" ht="12.75" customHeight="1">
      <c r="H164" s="3"/>
    </row>
    <row r="165" ht="12.75" customHeight="1">
      <c r="H165" s="3"/>
    </row>
    <row r="166" ht="12.75" customHeight="1">
      <c r="H166" s="3"/>
    </row>
    <row r="167" ht="12.75" customHeight="1">
      <c r="H167" s="3"/>
    </row>
    <row r="168" ht="12.75" customHeight="1">
      <c r="H168" s="3"/>
    </row>
    <row r="169" ht="12.75" customHeight="1">
      <c r="H169" s="3"/>
    </row>
    <row r="170" ht="12.75" customHeight="1">
      <c r="H170" s="3"/>
    </row>
    <row r="171" ht="12.75" customHeight="1">
      <c r="H171" s="3"/>
    </row>
    <row r="172" ht="12.75" customHeight="1">
      <c r="H172" s="3"/>
    </row>
    <row r="173" ht="12.75" customHeight="1">
      <c r="H173" s="3"/>
    </row>
    <row r="174" ht="12.75" customHeight="1">
      <c r="H174" s="3"/>
    </row>
    <row r="175" ht="12.75" customHeight="1">
      <c r="H175" s="3"/>
    </row>
    <row r="176" ht="12.75" customHeight="1">
      <c r="H176" s="3"/>
    </row>
    <row r="177" ht="12.75" customHeight="1">
      <c r="H177" s="3"/>
    </row>
    <row r="178" ht="12.75" customHeight="1">
      <c r="H178" s="3"/>
    </row>
    <row r="179" ht="12.75" customHeight="1">
      <c r="H179" s="3"/>
    </row>
    <row r="180" ht="12.75" customHeight="1">
      <c r="H180" s="3"/>
    </row>
    <row r="181" ht="12.75" customHeight="1">
      <c r="H181" s="3"/>
    </row>
    <row r="182" ht="12.75" customHeight="1">
      <c r="H182" s="3"/>
    </row>
    <row r="183" ht="12.75" customHeight="1">
      <c r="H183" s="3"/>
    </row>
    <row r="184" ht="12.75" customHeight="1">
      <c r="H184" s="3"/>
    </row>
    <row r="185" ht="12.75" customHeight="1">
      <c r="H185" s="3"/>
    </row>
    <row r="186" ht="12.75" customHeight="1">
      <c r="H186" s="3"/>
    </row>
    <row r="187" ht="12.75" customHeight="1">
      <c r="H187" s="3"/>
    </row>
    <row r="188" ht="12.75" customHeight="1">
      <c r="H188" s="3"/>
    </row>
    <row r="189" ht="12.75" customHeight="1">
      <c r="H189" s="3"/>
    </row>
    <row r="190" ht="12.75" customHeight="1">
      <c r="H190" s="3"/>
    </row>
    <row r="191" ht="12.75" customHeight="1">
      <c r="H191" s="3"/>
    </row>
    <row r="192" ht="12.75" customHeight="1">
      <c r="H192" s="3"/>
    </row>
    <row r="193" ht="12.75" customHeight="1">
      <c r="H193" s="3"/>
    </row>
    <row r="194" ht="12.75" customHeight="1">
      <c r="H194" s="3"/>
    </row>
    <row r="195" ht="12.75" customHeight="1">
      <c r="H195" s="3"/>
    </row>
    <row r="196" ht="12.75" customHeight="1">
      <c r="H196" s="3"/>
    </row>
    <row r="197" ht="12.75" customHeight="1">
      <c r="H197" s="3"/>
    </row>
    <row r="198" ht="12.75" customHeight="1">
      <c r="H198" s="3"/>
    </row>
    <row r="199" ht="12.75" customHeight="1">
      <c r="H199" s="3"/>
    </row>
    <row r="200" ht="12.75" customHeight="1">
      <c r="H200" s="3"/>
    </row>
    <row r="201" ht="12.75" customHeight="1">
      <c r="H201" s="3"/>
    </row>
    <row r="202" ht="12.75" customHeight="1">
      <c r="H202" s="3"/>
    </row>
    <row r="203" ht="12.75" customHeight="1">
      <c r="H203" s="3"/>
    </row>
    <row r="204" ht="12.75" customHeight="1">
      <c r="H204" s="3"/>
    </row>
    <row r="205" ht="12.75" customHeight="1">
      <c r="H205" s="3"/>
    </row>
    <row r="206" ht="12.75" customHeight="1">
      <c r="H206" s="3"/>
    </row>
    <row r="207" ht="12.75" customHeight="1">
      <c r="H207" s="3"/>
    </row>
    <row r="208" ht="12.75" customHeight="1">
      <c r="H208" s="3"/>
    </row>
    <row r="209" ht="12.75" customHeight="1">
      <c r="H209" s="3"/>
    </row>
    <row r="210" ht="12.75" customHeight="1">
      <c r="H210" s="3"/>
    </row>
    <row r="211" ht="12.75" customHeight="1">
      <c r="H211" s="3"/>
    </row>
    <row r="212" ht="12.75" customHeight="1">
      <c r="H212" s="3"/>
    </row>
    <row r="213" ht="12.75" customHeight="1">
      <c r="H213" s="3"/>
    </row>
    <row r="214" ht="12.75" customHeight="1">
      <c r="H214" s="3"/>
    </row>
    <row r="215" ht="12.75" customHeight="1">
      <c r="H215" s="3"/>
    </row>
    <row r="216" ht="12.75" customHeight="1">
      <c r="H216" s="3"/>
    </row>
    <row r="217" ht="12.75" customHeight="1">
      <c r="H217" s="3"/>
    </row>
    <row r="218" ht="12.75" customHeight="1">
      <c r="H218" s="3"/>
    </row>
    <row r="219" ht="12.75" customHeight="1">
      <c r="H219" s="3"/>
    </row>
    <row r="220" ht="12.75" customHeight="1">
      <c r="H220" s="3"/>
    </row>
    <row r="221" ht="12.75" customHeight="1">
      <c r="H221" s="3"/>
    </row>
    <row r="222" ht="12.75" customHeight="1">
      <c r="H222" s="3"/>
    </row>
    <row r="223" ht="12.75" customHeight="1">
      <c r="H223" s="3"/>
    </row>
    <row r="224" ht="12.75" customHeight="1">
      <c r="H224" s="3"/>
    </row>
    <row r="225" ht="12.75" customHeight="1">
      <c r="H225" s="3"/>
    </row>
    <row r="226" ht="12.75" customHeight="1">
      <c r="H226" s="3"/>
    </row>
    <row r="227" ht="12.75" customHeight="1">
      <c r="H227" s="3"/>
    </row>
    <row r="228" ht="12.75" customHeight="1">
      <c r="H228" s="3"/>
    </row>
    <row r="229" ht="12.75" customHeight="1">
      <c r="H229" s="3"/>
    </row>
    <row r="230" ht="12.75" customHeight="1">
      <c r="H230" s="3"/>
    </row>
    <row r="231" ht="12.75" customHeight="1">
      <c r="H231" s="3"/>
    </row>
    <row r="232" ht="12.75" customHeight="1">
      <c r="H232" s="3"/>
    </row>
    <row r="233" ht="12.75" customHeight="1">
      <c r="H233" s="3"/>
    </row>
    <row r="234" ht="12.75" customHeight="1">
      <c r="H234" s="3"/>
    </row>
    <row r="235" ht="12.75" customHeight="1">
      <c r="H235" s="3"/>
    </row>
    <row r="236" ht="12.75" customHeight="1">
      <c r="H236" s="3"/>
    </row>
    <row r="237" ht="12.75" customHeight="1">
      <c r="H237" s="3"/>
    </row>
    <row r="238" ht="12.75" customHeight="1">
      <c r="H238" s="3"/>
    </row>
    <row r="239" ht="12.75" customHeight="1">
      <c r="H239" s="3"/>
    </row>
    <row r="240" ht="12.75" customHeight="1">
      <c r="H240" s="3"/>
    </row>
    <row r="241" ht="12.75" customHeight="1">
      <c r="H241" s="3"/>
    </row>
    <row r="242" ht="12.75" customHeight="1">
      <c r="H242" s="3"/>
    </row>
    <row r="243" ht="12.75" customHeight="1">
      <c r="H243" s="3"/>
    </row>
    <row r="244" ht="12.75" customHeight="1">
      <c r="H244" s="3"/>
    </row>
    <row r="245" ht="12.75" customHeight="1">
      <c r="H245" s="3"/>
    </row>
    <row r="246" ht="12.75" customHeight="1">
      <c r="H246" s="3"/>
    </row>
    <row r="247" ht="12.75" customHeight="1">
      <c r="H247" s="3"/>
    </row>
    <row r="248" ht="12.75" customHeight="1">
      <c r="H248" s="3"/>
    </row>
    <row r="249" ht="12.75" customHeight="1">
      <c r="H249" s="3"/>
    </row>
    <row r="250" ht="12.75" customHeight="1">
      <c r="H250" s="3"/>
    </row>
    <row r="251" ht="12.75" customHeight="1">
      <c r="H251" s="3"/>
    </row>
    <row r="252" ht="12.75" customHeight="1">
      <c r="H252" s="3"/>
    </row>
    <row r="253" ht="12.75" customHeight="1">
      <c r="H253" s="3"/>
    </row>
    <row r="254" ht="12.75" customHeight="1">
      <c r="H254" s="3"/>
    </row>
    <row r="255" ht="12.75" customHeight="1">
      <c r="H255" s="3"/>
    </row>
    <row r="256" ht="12.75" customHeight="1">
      <c r="H256" s="3"/>
    </row>
    <row r="257" ht="12.75" customHeight="1">
      <c r="H257" s="3"/>
    </row>
    <row r="258" ht="12.75" customHeight="1">
      <c r="H258" s="3"/>
    </row>
    <row r="259" ht="12.75" customHeight="1">
      <c r="H259" s="3"/>
    </row>
    <row r="260" ht="12.75" customHeight="1">
      <c r="H260" s="3"/>
    </row>
    <row r="261" ht="12.75" customHeight="1">
      <c r="H261" s="3"/>
    </row>
    <row r="262" ht="12.75" customHeight="1">
      <c r="H262" s="3"/>
    </row>
    <row r="263" ht="12.75" customHeight="1">
      <c r="H263" s="3"/>
    </row>
    <row r="264" ht="12.75" customHeight="1">
      <c r="H264" s="3"/>
    </row>
    <row r="265" ht="12.75" customHeight="1">
      <c r="H265" s="3"/>
    </row>
    <row r="266" ht="12.75" customHeight="1">
      <c r="H266" s="3"/>
    </row>
    <row r="267" ht="12.75" customHeight="1">
      <c r="H267" s="3"/>
    </row>
    <row r="268" ht="12.75" customHeight="1">
      <c r="H268" s="3"/>
    </row>
    <row r="269" ht="12.75" customHeight="1">
      <c r="H269" s="3"/>
    </row>
    <row r="270" ht="12.75" customHeight="1">
      <c r="H270" s="3"/>
    </row>
    <row r="271" ht="12.75" customHeight="1">
      <c r="H271" s="3"/>
    </row>
    <row r="272" ht="12.75" customHeight="1">
      <c r="H272" s="3"/>
    </row>
    <row r="273" ht="12.75" customHeight="1">
      <c r="H273" s="3"/>
    </row>
    <row r="274" ht="12.75" customHeight="1">
      <c r="H274" s="3"/>
    </row>
    <row r="275" ht="12.75" customHeight="1">
      <c r="H275" s="3"/>
    </row>
    <row r="276" ht="12.75" customHeight="1">
      <c r="H276" s="3"/>
    </row>
    <row r="277" ht="12.75" customHeight="1">
      <c r="H277" s="3"/>
    </row>
    <row r="278" ht="12.75" customHeight="1">
      <c r="H278" s="3"/>
    </row>
    <row r="279" ht="12.75" customHeight="1">
      <c r="H279" s="3"/>
    </row>
    <row r="280" ht="12.75" customHeight="1">
      <c r="H280" s="3"/>
    </row>
    <row r="281" ht="12.75" customHeight="1">
      <c r="H281" s="3"/>
    </row>
    <row r="282" ht="12.75" customHeight="1">
      <c r="H282" s="3"/>
    </row>
    <row r="283" ht="12.75" customHeight="1">
      <c r="H283" s="3"/>
    </row>
    <row r="284" ht="12.75" customHeight="1">
      <c r="H284" s="3"/>
    </row>
    <row r="285" ht="12.75" customHeight="1">
      <c r="H285" s="3"/>
    </row>
    <row r="286" ht="12.75" customHeight="1">
      <c r="H286" s="3"/>
    </row>
    <row r="287" ht="12.75" customHeight="1">
      <c r="H287" s="3"/>
    </row>
    <row r="288" ht="12.75" customHeight="1">
      <c r="H288" s="3"/>
    </row>
    <row r="289" ht="12.75" customHeight="1">
      <c r="H289" s="3"/>
    </row>
    <row r="290" ht="12.75" customHeight="1">
      <c r="H290" s="3"/>
    </row>
    <row r="291" ht="12.75" customHeight="1">
      <c r="H291" s="3"/>
    </row>
    <row r="292" ht="12.75" customHeight="1">
      <c r="H292" s="3"/>
    </row>
    <row r="293" ht="12.75" customHeight="1">
      <c r="H293" s="3"/>
    </row>
    <row r="294" ht="12.75" customHeight="1">
      <c r="H294" s="3"/>
    </row>
    <row r="295" ht="12.75" customHeight="1">
      <c r="H295" s="3"/>
    </row>
    <row r="296" ht="12.75" customHeight="1">
      <c r="H296" s="3"/>
    </row>
    <row r="297" ht="12.75" customHeight="1">
      <c r="H297" s="3"/>
    </row>
    <row r="298" ht="12.75" customHeight="1">
      <c r="H298" s="3"/>
    </row>
    <row r="299" ht="12.75" customHeight="1">
      <c r="H299" s="3"/>
    </row>
    <row r="300" ht="12.75" customHeight="1">
      <c r="H300" s="3"/>
    </row>
    <row r="301" ht="12.75" customHeight="1">
      <c r="H301" s="3"/>
    </row>
    <row r="302" ht="12.75" customHeight="1">
      <c r="H302" s="3"/>
    </row>
    <row r="303" ht="12.75" customHeight="1">
      <c r="H303" s="3"/>
    </row>
    <row r="304" ht="12.75" customHeight="1">
      <c r="H304" s="3"/>
    </row>
    <row r="305" ht="12.75" customHeight="1">
      <c r="H305" s="3"/>
    </row>
    <row r="306" ht="12.75" customHeight="1">
      <c r="H306" s="3"/>
    </row>
    <row r="307" ht="12.75" customHeight="1">
      <c r="H307" s="3"/>
    </row>
    <row r="308" ht="12.75" customHeight="1">
      <c r="H308" s="3"/>
    </row>
    <row r="309" ht="12.75" customHeight="1">
      <c r="H309" s="3"/>
    </row>
    <row r="310" ht="12.75" customHeight="1">
      <c r="H310" s="3"/>
    </row>
    <row r="311" ht="12.75" customHeight="1">
      <c r="H311" s="3"/>
    </row>
    <row r="312" ht="12.75" customHeight="1">
      <c r="H312" s="3"/>
    </row>
    <row r="313" ht="12.75" customHeight="1">
      <c r="H313" s="3"/>
    </row>
    <row r="314" ht="12.75" customHeight="1">
      <c r="H314" s="3"/>
    </row>
    <row r="315" ht="12.75" customHeight="1">
      <c r="H315" s="3"/>
    </row>
    <row r="316" ht="12.75" customHeight="1">
      <c r="H316" s="3"/>
    </row>
    <row r="317" ht="12.75" customHeight="1">
      <c r="H317" s="3"/>
    </row>
    <row r="318" ht="12.75" customHeight="1">
      <c r="H318" s="3"/>
    </row>
    <row r="319" ht="12.75" customHeight="1">
      <c r="H319" s="3"/>
    </row>
    <row r="320" ht="12.75" customHeight="1">
      <c r="H320" s="3"/>
    </row>
    <row r="321" ht="12.75" customHeight="1">
      <c r="H321" s="3"/>
    </row>
    <row r="322" ht="12.75" customHeight="1">
      <c r="H322" s="3"/>
    </row>
    <row r="323" ht="12.75" customHeight="1">
      <c r="H323" s="3"/>
    </row>
    <row r="324" ht="12.75" customHeight="1">
      <c r="H324" s="3"/>
    </row>
    <row r="325" ht="12.75" customHeight="1">
      <c r="H325" s="3"/>
    </row>
    <row r="326" ht="12.75" customHeight="1">
      <c r="H326" s="3"/>
    </row>
    <row r="327" ht="12.75" customHeight="1">
      <c r="H327" s="3"/>
    </row>
    <row r="328" ht="12.75" customHeight="1">
      <c r="H328" s="3"/>
    </row>
    <row r="329" ht="12.75" customHeight="1">
      <c r="H329" s="3"/>
    </row>
    <row r="330" ht="12.75" customHeight="1">
      <c r="H330" s="3"/>
    </row>
    <row r="331" ht="12.75" customHeight="1">
      <c r="H331" s="3"/>
    </row>
    <row r="332" ht="12.75" customHeight="1">
      <c r="H332" s="3"/>
    </row>
    <row r="333" ht="12.75" customHeight="1">
      <c r="H333" s="3"/>
    </row>
    <row r="334" ht="12.75" customHeight="1">
      <c r="H334" s="3"/>
    </row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28:E28"/>
  </mergeCells>
  <conditionalFormatting sqref="F54">
    <cfRule type="cellIs" dxfId="0" priority="1" operator="greaterThan">
      <formula>$D$31-(2*$D$52)-(2*$D$51)-$D$48</formula>
    </cfRule>
  </conditionalFormatting>
  <conditionalFormatting sqref="F56">
    <cfRule type="cellIs" dxfId="0" priority="2" operator="greaterThan">
      <formula>$D$31-(2*$D$52)-(2*$D$51)-$D$48</formula>
    </cfRule>
  </conditionalFormatting>
  <hyperlinks>
    <hyperlink r:id="rId2" ref="I57"/>
  </hyperlinks>
  <printOptions/>
  <pageMargins bottom="0.75" footer="0.0" header="0.0" left="0.7" right="0.7" top="0.75"/>
  <pageSetup orientation="landscape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0"/>
    <col customWidth="1" min="2" max="2" width="22.5"/>
    <col customWidth="1" min="3" max="8" width="10.0"/>
    <col customWidth="1" min="9" max="9" width="13.5"/>
    <col customWidth="1" min="10" max="10" width="12.13"/>
    <col customWidth="1" min="11" max="11" width="14.13"/>
    <col customWidth="1" min="12" max="12" width="10.0"/>
    <col customWidth="1" min="13" max="13" width="13.88"/>
    <col customWidth="1" min="14" max="14" width="10.0"/>
    <col customWidth="1" min="15" max="15" width="11.5"/>
    <col customWidth="1" min="16" max="16" width="10.0"/>
  </cols>
  <sheetData>
    <row r="1" ht="12.75" customHeight="1">
      <c r="O1" s="3"/>
    </row>
    <row r="2" ht="12.75" customHeight="1">
      <c r="O2" s="3"/>
    </row>
    <row r="3" ht="12.75" customHeight="1">
      <c r="A3" s="134" t="s">
        <v>139</v>
      </c>
      <c r="B3" s="134" t="s">
        <v>140</v>
      </c>
      <c r="C3" s="134" t="s">
        <v>141</v>
      </c>
      <c r="E3" s="134" t="s">
        <v>142</v>
      </c>
      <c r="H3" s="134" t="s">
        <v>143</v>
      </c>
      <c r="I3" s="134" t="s">
        <v>144</v>
      </c>
      <c r="J3" s="134" t="s">
        <v>145</v>
      </c>
      <c r="K3" s="134" t="s">
        <v>146</v>
      </c>
      <c r="L3" s="134" t="s">
        <v>147</v>
      </c>
      <c r="M3" s="134" t="s">
        <v>148</v>
      </c>
      <c r="O3" s="3" t="s">
        <v>149</v>
      </c>
    </row>
    <row r="4" ht="12.75" customHeight="1">
      <c r="M4" s="134" t="s">
        <v>150</v>
      </c>
      <c r="O4" s="3"/>
    </row>
    <row r="5" ht="12.75" customHeight="1">
      <c r="A5" s="134">
        <v>0.1</v>
      </c>
      <c r="B5" s="3">
        <f t="shared" ref="B5:B334" si="1">C5+E5</f>
        <v>2.751673676</v>
      </c>
      <c r="C5" s="3">
        <f>A5*Sheet1!D36</f>
        <v>2.75</v>
      </c>
      <c r="E5" s="3">
        <f t="shared" ref="E5:E334" si="2">(A5*A5)*O5</f>
        <v>0.001673675788</v>
      </c>
      <c r="I5" s="135"/>
      <c r="O5" s="135">
        <f>Sheet1!F72</f>
        <v>0.1673675788</v>
      </c>
      <c r="P5" s="135"/>
    </row>
    <row r="6" ht="12.75" customHeight="1">
      <c r="A6" s="134">
        <v>0.2</v>
      </c>
      <c r="B6" s="3">
        <f t="shared" si="1"/>
        <v>5.506694703</v>
      </c>
      <c r="C6" s="3">
        <f>A6*Sheet1!D36</f>
        <v>5.5</v>
      </c>
      <c r="E6" s="3">
        <f t="shared" si="2"/>
        <v>0.006694703151</v>
      </c>
      <c r="I6" s="135"/>
      <c r="O6" s="135">
        <f>Sheet1!F72</f>
        <v>0.1673675788</v>
      </c>
    </row>
    <row r="7" ht="12.75" customHeight="1">
      <c r="A7" s="134">
        <v>0.3</v>
      </c>
      <c r="B7" s="3">
        <f t="shared" si="1"/>
        <v>8.265063082</v>
      </c>
      <c r="C7" s="3">
        <f>A7*Sheet1!D36</f>
        <v>8.25</v>
      </c>
      <c r="E7" s="3">
        <f t="shared" si="2"/>
        <v>0.01506308209</v>
      </c>
      <c r="H7" s="134">
        <v>2.0</v>
      </c>
      <c r="I7" s="135">
        <f>(0.5*Sheet1!D80*(3.141593*((Sheet1!D13/2)*(Sheet1!D13/2)))*(H7*H7*H7)*(Sheet1!D81/100))</f>
        <v>4.80595493</v>
      </c>
      <c r="J7" s="3">
        <f t="shared" ref="J7:J11" si="3">VLOOKUP(I7,B1:C330,2,TRUE)</f>
        <v>2.75</v>
      </c>
      <c r="K7" s="3">
        <f>J7/Sheet1!D32*Sheet1!D78</f>
        <v>0</v>
      </c>
      <c r="L7" s="3">
        <f t="shared" ref="L7:L27" si="4">J7-K7</f>
        <v>2.75</v>
      </c>
      <c r="O7" s="135">
        <f>Sheet1!F72</f>
        <v>0.1673675788</v>
      </c>
    </row>
    <row r="8" ht="12.75" customHeight="1">
      <c r="A8" s="134">
        <v>0.4</v>
      </c>
      <c r="B8" s="3">
        <f t="shared" si="1"/>
        <v>11.02677881</v>
      </c>
      <c r="C8" s="3">
        <f>A8*Sheet1!D36</f>
        <v>11</v>
      </c>
      <c r="E8" s="3">
        <f t="shared" si="2"/>
        <v>0.0267788126</v>
      </c>
      <c r="H8" s="134">
        <v>2.5</v>
      </c>
      <c r="I8" s="135">
        <f>(0.5*Sheet1!D80*(3.141593*((Sheet1!D13/2)*(Sheet1!D13/2)))*(H8*H8*H8)*(Sheet1!D81/100))</f>
        <v>9.386630723</v>
      </c>
      <c r="J8" s="3">
        <f t="shared" si="3"/>
        <v>8.25</v>
      </c>
      <c r="K8" s="3" t="str">
        <f>J8/Sheet1!D33*Sheet1!D79</f>
        <v>#DIV/0!</v>
      </c>
      <c r="L8" s="3" t="str">
        <f t="shared" si="4"/>
        <v>#DIV/0!</v>
      </c>
      <c r="O8" s="135">
        <f>Sheet1!F72</f>
        <v>0.1673675788</v>
      </c>
    </row>
    <row r="9" ht="12.75" customHeight="1">
      <c r="A9" s="134">
        <v>0.5</v>
      </c>
      <c r="B9" s="3">
        <f t="shared" si="1"/>
        <v>13.79184189</v>
      </c>
      <c r="C9" s="3">
        <f>A9*Sheet1!D36</f>
        <v>13.75</v>
      </c>
      <c r="E9" s="3">
        <f t="shared" si="2"/>
        <v>0.04184189469</v>
      </c>
      <c r="H9" s="134">
        <v>3.0</v>
      </c>
      <c r="I9" s="135">
        <f>(0.5*Sheet1!D80*(3.141593*((Sheet1!D13/2)*(Sheet1!D13/2)))*(H9*H9*H9)*(Sheet1!D81/100))</f>
        <v>16.22009789</v>
      </c>
      <c r="J9" s="3">
        <f t="shared" si="3"/>
        <v>13.75</v>
      </c>
      <c r="K9" s="3" t="str">
        <f>J9/Sheet1!D34*Sheet1!D80</f>
        <v>#DIV/0!</v>
      </c>
      <c r="L9" s="3" t="str">
        <f t="shared" si="4"/>
        <v>#DIV/0!</v>
      </c>
      <c r="O9" s="135">
        <f>Sheet1!F72</f>
        <v>0.1673675788</v>
      </c>
    </row>
    <row r="10" ht="12.75" customHeight="1">
      <c r="A10" s="134">
        <v>0.6</v>
      </c>
      <c r="B10" s="3">
        <f t="shared" si="1"/>
        <v>16.56025233</v>
      </c>
      <c r="C10" s="3">
        <f>A10*Sheet1!D36</f>
        <v>16.5</v>
      </c>
      <c r="E10" s="3">
        <f t="shared" si="2"/>
        <v>0.06025232836</v>
      </c>
      <c r="H10" s="134">
        <v>3.5</v>
      </c>
      <c r="I10" s="135">
        <f>(0.5*Sheet1!D80*(3.141593*((Sheet1!D13/2)*(Sheet1!D13/2)))*(H10*H10*H10)*(Sheet1!D81/100))</f>
        <v>25.7569147</v>
      </c>
      <c r="J10" s="3">
        <f t="shared" si="3"/>
        <v>24.75</v>
      </c>
      <c r="K10" s="3" t="str">
        <f>J10/Sheet1!D35*Sheet1!D81</f>
        <v>#DIV/0!</v>
      </c>
      <c r="L10" s="3" t="str">
        <f t="shared" si="4"/>
        <v>#DIV/0!</v>
      </c>
      <c r="O10" s="135">
        <f>Sheet1!F72</f>
        <v>0.1673675788</v>
      </c>
    </row>
    <row r="11" ht="12.75" customHeight="1">
      <c r="A11" s="134">
        <v>0.7</v>
      </c>
      <c r="B11" s="3">
        <f t="shared" si="1"/>
        <v>19.33201011</v>
      </c>
      <c r="C11" s="3">
        <f>A11*Sheet1!D36</f>
        <v>19.25</v>
      </c>
      <c r="E11" s="3">
        <f t="shared" si="2"/>
        <v>0.0820101136</v>
      </c>
      <c r="H11" s="134">
        <v>4.0</v>
      </c>
      <c r="I11" s="135">
        <f>(0.5*Sheet1!D80*(3.141593*((Sheet1!D13/2)*(Sheet1!D13/2)))*(H11*H11*H11)*(Sheet1!D81/100))</f>
        <v>38.44763944</v>
      </c>
      <c r="J11" s="3">
        <f t="shared" si="3"/>
        <v>35.75</v>
      </c>
      <c r="K11" s="3">
        <f>J11/Sheet1!D36*Sheet1!D82</f>
        <v>1.82</v>
      </c>
      <c r="L11" s="3">
        <f t="shared" si="4"/>
        <v>33.93</v>
      </c>
      <c r="O11" s="135">
        <f>Sheet1!F72</f>
        <v>0.1673675788</v>
      </c>
    </row>
    <row r="12" ht="12.75" customHeight="1">
      <c r="A12" s="134">
        <v>0.8</v>
      </c>
      <c r="B12" s="3">
        <f t="shared" si="1"/>
        <v>22.10711525</v>
      </c>
      <c r="C12" s="3">
        <f>A12*Sheet1!D36</f>
        <v>22</v>
      </c>
      <c r="E12" s="3">
        <f t="shared" si="2"/>
        <v>0.1071152504</v>
      </c>
      <c r="H12" s="134">
        <v>4.5</v>
      </c>
      <c r="I12" s="135">
        <f>(0.5*Sheet1!D80*(3.141593*((Sheet1!D13/2)*(Sheet1!D13/2)))*(H12*H12*H12)*(Sheet1!D81/100))</f>
        <v>54.74283037</v>
      </c>
      <c r="J12" s="3">
        <f>VLOOKUP(I12,B5:C334,2,TRUE)</f>
        <v>52.25</v>
      </c>
      <c r="K12" s="3">
        <f>J12/Sheet1!D36*Sheet1!D82</f>
        <v>2.66</v>
      </c>
      <c r="L12" s="3">
        <f t="shared" si="4"/>
        <v>49.59</v>
      </c>
      <c r="O12" s="135">
        <f>Sheet1!F72</f>
        <v>0.1673675788</v>
      </c>
    </row>
    <row r="13" ht="12.75" customHeight="1">
      <c r="A13" s="134">
        <v>0.9</v>
      </c>
      <c r="B13" s="3">
        <f t="shared" si="1"/>
        <v>24.88556774</v>
      </c>
      <c r="C13" s="3">
        <f>A13*Sheet1!D36</f>
        <v>24.75</v>
      </c>
      <c r="E13" s="3">
        <f t="shared" si="2"/>
        <v>0.1355677388</v>
      </c>
      <c r="H13" s="134">
        <v>5.0</v>
      </c>
      <c r="I13" s="135">
        <f>(0.5*Sheet1!D80*(3.141593*((Sheet1!D13/2)*(Sheet1!D13/2)))*(H13*H13*H13)*(Sheet1!D81/100))</f>
        <v>75.09304578</v>
      </c>
      <c r="J13" s="3">
        <f>VLOOKUP(I13,B5:C334,2,TRUE)</f>
        <v>71.5</v>
      </c>
      <c r="K13" s="3">
        <f>J13/Sheet1!D36*Sheet1!D82</f>
        <v>3.64</v>
      </c>
      <c r="L13" s="3">
        <f t="shared" si="4"/>
        <v>67.86</v>
      </c>
      <c r="O13" s="135">
        <f>Sheet1!F72</f>
        <v>0.1673675788</v>
      </c>
    </row>
    <row r="14" ht="12.75" customHeight="1">
      <c r="A14" s="134">
        <v>1.0</v>
      </c>
      <c r="B14" s="3">
        <f t="shared" si="1"/>
        <v>27.66736758</v>
      </c>
      <c r="C14" s="3">
        <f>A14*Sheet1!D36</f>
        <v>27.5</v>
      </c>
      <c r="E14" s="3">
        <f t="shared" si="2"/>
        <v>0.1673675788</v>
      </c>
      <c r="H14" s="134">
        <v>5.5</v>
      </c>
      <c r="I14" s="135">
        <f>(0.5*Sheet1!D80*(3.141593*((Sheet1!D13/2)*(Sheet1!D13/2)))*(H14*H14*H14)*(Sheet1!D81/100))</f>
        <v>99.94884393</v>
      </c>
      <c r="J14" s="3">
        <f>VLOOKUP(I14,B5:C334,2,TRUE)</f>
        <v>96.25</v>
      </c>
      <c r="K14" s="3">
        <f>J14/Sheet1!D36*Sheet1!D82</f>
        <v>4.9</v>
      </c>
      <c r="L14" s="3">
        <f t="shared" si="4"/>
        <v>91.35</v>
      </c>
      <c r="O14" s="135">
        <f>Sheet1!F72</f>
        <v>0.1673675788</v>
      </c>
    </row>
    <row r="15" ht="12.75" customHeight="1">
      <c r="A15" s="134">
        <v>1.1</v>
      </c>
      <c r="B15" s="3">
        <f t="shared" si="1"/>
        <v>30.45251477</v>
      </c>
      <c r="C15" s="3">
        <f>A15*Sheet1!D36</f>
        <v>30.25</v>
      </c>
      <c r="E15" s="3">
        <f t="shared" si="2"/>
        <v>0.2025147703</v>
      </c>
      <c r="H15" s="134">
        <v>6.0</v>
      </c>
      <c r="I15" s="135">
        <f>(0.5*Sheet1!D80*(3.141593*((Sheet1!D13/2)*(Sheet1!D13/2)))*(H15*H15*H15)*(Sheet1!D81/100))</f>
        <v>129.7607831</v>
      </c>
      <c r="J15" s="3">
        <f>VLOOKUP(I15,B5:C334,2,TRUE)</f>
        <v>123.75</v>
      </c>
      <c r="K15" s="3">
        <f>J15/Sheet1!D36*Sheet1!D82</f>
        <v>6.3</v>
      </c>
      <c r="L15" s="3">
        <f t="shared" si="4"/>
        <v>117.45</v>
      </c>
      <c r="O15" s="135">
        <f>Sheet1!F72</f>
        <v>0.1673675788</v>
      </c>
    </row>
    <row r="16" ht="12.75" customHeight="1">
      <c r="A16" s="134">
        <v>1.2</v>
      </c>
      <c r="B16" s="3">
        <f t="shared" si="1"/>
        <v>33.24100931</v>
      </c>
      <c r="C16" s="3">
        <f>A16*Sheet1!D36</f>
        <v>33</v>
      </c>
      <c r="E16" s="3">
        <f t="shared" si="2"/>
        <v>0.2410093134</v>
      </c>
      <c r="H16" s="134">
        <v>6.5</v>
      </c>
      <c r="I16" s="135">
        <f>(0.5*Sheet1!D80*(3.141593*((Sheet1!D13/2)*(Sheet1!D13/2)))*(H16*H16*H16)*(Sheet1!D81/100))</f>
        <v>164.9794216</v>
      </c>
      <c r="J16" s="3">
        <f>VLOOKUP(I16,B5:C334,2,TRUE)</f>
        <v>156.75</v>
      </c>
      <c r="K16" s="3">
        <f>J16/Sheet1!D36*Sheet1!D82</f>
        <v>7.98</v>
      </c>
      <c r="L16" s="3">
        <f t="shared" si="4"/>
        <v>148.77</v>
      </c>
      <c r="O16" s="135">
        <f>Sheet1!F72</f>
        <v>0.1673675788</v>
      </c>
    </row>
    <row r="17" ht="12.75" customHeight="1">
      <c r="A17" s="134">
        <v>1.3</v>
      </c>
      <c r="B17" s="3">
        <f t="shared" si="1"/>
        <v>36.03285121</v>
      </c>
      <c r="C17" s="3">
        <f>A17*Sheet1!D36</f>
        <v>35.75</v>
      </c>
      <c r="E17" s="3">
        <f t="shared" si="2"/>
        <v>0.2828512081</v>
      </c>
      <c r="H17" s="134">
        <v>7.0</v>
      </c>
      <c r="I17" s="135">
        <f>(0.5*Sheet1!D80*(3.141593*((Sheet1!D13/2)*(Sheet1!D13/2)))*(H17*H17*H17)*(Sheet1!D81/100))</f>
        <v>206.0553176</v>
      </c>
      <c r="J17" s="3">
        <f>VLOOKUP(I17,B5:C334,2,TRUE)</f>
        <v>195.25</v>
      </c>
      <c r="K17" s="3">
        <f>J17/Sheet1!D36*Sheet1!D82</f>
        <v>9.94</v>
      </c>
      <c r="L17" s="3">
        <f t="shared" si="4"/>
        <v>185.31</v>
      </c>
      <c r="O17" s="135">
        <f>Sheet1!F72</f>
        <v>0.1673675788</v>
      </c>
    </row>
    <row r="18" ht="12.75" customHeight="1">
      <c r="A18" s="134">
        <v>1.4</v>
      </c>
      <c r="B18" s="3">
        <f t="shared" si="1"/>
        <v>38.82804045</v>
      </c>
      <c r="C18" s="3">
        <f>A18*Sheet1!D36</f>
        <v>38.5</v>
      </c>
      <c r="E18" s="3">
        <f t="shared" si="2"/>
        <v>0.3280404544</v>
      </c>
      <c r="H18" s="134">
        <v>7.5</v>
      </c>
      <c r="I18" s="135">
        <f>(0.5*Sheet1!D80*(3.141593*((Sheet1!D13/2)*(Sheet1!D13/2)))*(H18*H18*H18)*(Sheet1!D81/100))</f>
        <v>253.4390295</v>
      </c>
      <c r="J18" s="3">
        <f>VLOOKUP(I18,B5:C334,2,TRUE)</f>
        <v>239.25</v>
      </c>
      <c r="K18" s="3">
        <f>J18/Sheet1!D36*Sheet1!D82</f>
        <v>12.18</v>
      </c>
      <c r="L18" s="3">
        <f t="shared" si="4"/>
        <v>227.07</v>
      </c>
      <c r="O18" s="135">
        <f>Sheet1!F72</f>
        <v>0.1673675788</v>
      </c>
    </row>
    <row r="19" ht="12.75" customHeight="1">
      <c r="A19" s="134">
        <v>1.5</v>
      </c>
      <c r="B19" s="3">
        <f t="shared" si="1"/>
        <v>41.62657705</v>
      </c>
      <c r="C19" s="3">
        <f>A19*Sheet1!D36</f>
        <v>41.25</v>
      </c>
      <c r="E19" s="3">
        <f t="shared" si="2"/>
        <v>0.3765770522</v>
      </c>
      <c r="H19" s="134">
        <v>8.0</v>
      </c>
      <c r="I19" s="135">
        <f>(0.5*Sheet1!D80*(3.141593*((Sheet1!D13/2)*(Sheet1!D13/2)))*(H19*H19*H19)*(Sheet1!D81/100))</f>
        <v>307.5811155</v>
      </c>
      <c r="J19" s="3">
        <f>VLOOKUP(I19,B5:C334,2,TRUE)</f>
        <v>288.75</v>
      </c>
      <c r="K19" s="3">
        <f>J19/Sheet1!D36*Sheet1!D82</f>
        <v>14.7</v>
      </c>
      <c r="L19" s="3">
        <f t="shared" si="4"/>
        <v>274.05</v>
      </c>
      <c r="O19" s="135">
        <f>Sheet1!F72</f>
        <v>0.1673675788</v>
      </c>
    </row>
    <row r="20" ht="12.75" customHeight="1">
      <c r="A20" s="134">
        <v>1.6</v>
      </c>
      <c r="B20" s="3">
        <f t="shared" si="1"/>
        <v>44.428461</v>
      </c>
      <c r="C20" s="3">
        <f>A20*Sheet1!D36</f>
        <v>44</v>
      </c>
      <c r="E20" s="3">
        <f t="shared" si="2"/>
        <v>0.4284610016</v>
      </c>
      <c r="H20" s="134">
        <v>8.5</v>
      </c>
      <c r="I20" s="135">
        <f>(0.5*Sheet1!D80*(3.141593*((Sheet1!D13/2)*(Sheet1!D13/2)))*(H20*H20*H20)*(Sheet1!D81/100))</f>
        <v>368.9321339</v>
      </c>
      <c r="J20" s="3">
        <f>VLOOKUP(I20,B5:C334,2,TRUE)</f>
        <v>341</v>
      </c>
      <c r="K20" s="3">
        <f>J20/Sheet1!D36*Sheet1!D82</f>
        <v>17.36</v>
      </c>
      <c r="L20" s="3">
        <f t="shared" si="4"/>
        <v>323.64</v>
      </c>
      <c r="O20" s="135">
        <f>Sheet1!F72</f>
        <v>0.1673675788</v>
      </c>
    </row>
    <row r="21" ht="12.75" customHeight="1">
      <c r="A21" s="134">
        <v>1.7</v>
      </c>
      <c r="B21" s="3">
        <f t="shared" si="1"/>
        <v>47.2336923</v>
      </c>
      <c r="C21" s="3">
        <f>A21*Sheet1!D36</f>
        <v>46.75</v>
      </c>
      <c r="E21" s="3">
        <f t="shared" si="2"/>
        <v>0.4836923026</v>
      </c>
      <c r="H21" s="134">
        <v>9.0</v>
      </c>
      <c r="I21" s="135">
        <f>(0.5*Sheet1!D80*(3.141593*((Sheet1!D13/2)*(Sheet1!D13/2)))*(H21*H21*H21)*(Sheet1!D81/100))</f>
        <v>437.942643</v>
      </c>
      <c r="J21" s="3">
        <f>VLOOKUP(I21,B5:C334,2,TRUE)</f>
        <v>401.5</v>
      </c>
      <c r="K21" s="3">
        <f>J21/Sheet1!D36*Sheet1!D82</f>
        <v>20.44</v>
      </c>
      <c r="L21" s="3">
        <f t="shared" si="4"/>
        <v>381.06</v>
      </c>
      <c r="O21" s="135">
        <f>Sheet1!F72</f>
        <v>0.1673675788</v>
      </c>
    </row>
    <row r="22" ht="12.75" customHeight="1">
      <c r="A22" s="134">
        <v>1.8</v>
      </c>
      <c r="B22" s="3">
        <f t="shared" si="1"/>
        <v>50.04227096</v>
      </c>
      <c r="C22" s="3">
        <f>A22*Sheet1!D36</f>
        <v>49.5</v>
      </c>
      <c r="E22" s="3">
        <f t="shared" si="2"/>
        <v>0.5422709552</v>
      </c>
      <c r="H22" s="134">
        <v>9.5</v>
      </c>
      <c r="I22" s="135">
        <f>(0.5*Sheet1!D80*(3.141593*((Sheet1!D13/2)*(Sheet1!D13/2)))*(H22*H22*H22)*(Sheet1!D81/100))</f>
        <v>515.063201</v>
      </c>
      <c r="J22" s="3">
        <f>VLOOKUP(I22,B5:C334,2,TRUE)</f>
        <v>464.75</v>
      </c>
      <c r="K22" s="3">
        <f>J22/Sheet1!D36*Sheet1!D82</f>
        <v>23.66</v>
      </c>
      <c r="L22" s="3">
        <f t="shared" si="4"/>
        <v>441.09</v>
      </c>
      <c r="O22" s="135">
        <f>Sheet1!F72</f>
        <v>0.1673675788</v>
      </c>
    </row>
    <row r="23" ht="12.75" customHeight="1">
      <c r="A23" s="134">
        <v>1.9</v>
      </c>
      <c r="B23" s="3">
        <f t="shared" si="1"/>
        <v>52.85419696</v>
      </c>
      <c r="C23" s="3">
        <f>A23*Sheet1!D36</f>
        <v>52.25</v>
      </c>
      <c r="E23" s="3">
        <f t="shared" si="2"/>
        <v>0.6041969593</v>
      </c>
      <c r="H23" s="134">
        <v>10.0</v>
      </c>
      <c r="I23" s="135">
        <f>(0.5*Sheet1!D80*(3.141593*((Sheet1!D13/2)*(Sheet1!D13/2)))*(H23*H23*H23)*(Sheet1!D81/100))</f>
        <v>600.7443662</v>
      </c>
      <c r="J23" s="3">
        <f>VLOOKUP(I23,B5:C334,2,TRUE)</f>
        <v>536.25</v>
      </c>
      <c r="K23" s="3">
        <f>J23/Sheet1!D36*Sheet1!D82</f>
        <v>27.3</v>
      </c>
      <c r="L23" s="3">
        <f t="shared" si="4"/>
        <v>508.95</v>
      </c>
      <c r="O23" s="135">
        <f>Sheet1!F72</f>
        <v>0.1673675788</v>
      </c>
    </row>
    <row r="24" ht="12.75" customHeight="1">
      <c r="A24" s="134">
        <v>2.0</v>
      </c>
      <c r="B24" s="3">
        <f t="shared" si="1"/>
        <v>55.66947032</v>
      </c>
      <c r="C24" s="3">
        <f>A24*Sheet1!D36</f>
        <v>55</v>
      </c>
      <c r="E24" s="3">
        <f t="shared" si="2"/>
        <v>0.6694703151</v>
      </c>
      <c r="H24" s="134">
        <v>10.5</v>
      </c>
      <c r="I24" s="135">
        <f>(0.5*Sheet1!D80*(3.141593*((Sheet1!D13/2)*(Sheet1!D13/2)))*(H24*H24*H24)*(Sheet1!D81/100))</f>
        <v>695.436697</v>
      </c>
      <c r="J24" s="3">
        <f>VLOOKUP(I24,B5:C334,2,TRUE)</f>
        <v>605</v>
      </c>
      <c r="K24" s="3">
        <f>J24/Sheet1!D36*Sheet1!D82</f>
        <v>30.8</v>
      </c>
      <c r="L24" s="3">
        <f t="shared" si="4"/>
        <v>574.2</v>
      </c>
      <c r="O24" s="135">
        <f>Sheet1!F72</f>
        <v>0.1673675788</v>
      </c>
    </row>
    <row r="25" ht="12.75" customHeight="1">
      <c r="A25" s="134">
        <v>2.1</v>
      </c>
      <c r="B25" s="3">
        <f t="shared" si="1"/>
        <v>58.48809102</v>
      </c>
      <c r="C25" s="3">
        <f>A25*Sheet1!D36</f>
        <v>57.75</v>
      </c>
      <c r="E25" s="3">
        <f t="shared" si="2"/>
        <v>0.7380910224</v>
      </c>
      <c r="H25" s="134">
        <v>11.0</v>
      </c>
      <c r="I25" s="135">
        <f>(0.5*Sheet1!D80*(3.141593*((Sheet1!D13/2)*(Sheet1!D13/2)))*(H25*H25*H25)*(Sheet1!D81/100))</f>
        <v>799.5907515</v>
      </c>
      <c r="J25" s="3">
        <f>VLOOKUP(I25,B5:C334,2,TRUE)</f>
        <v>687.5</v>
      </c>
      <c r="K25" s="3">
        <f>J25/Sheet1!D36*Sheet1!D82</f>
        <v>35</v>
      </c>
      <c r="L25" s="3">
        <f t="shared" si="4"/>
        <v>652.5</v>
      </c>
      <c r="O25" s="135">
        <f>Sheet1!F72</f>
        <v>0.1673675788</v>
      </c>
    </row>
    <row r="26" ht="12.75" customHeight="1">
      <c r="A26" s="134">
        <v>2.2</v>
      </c>
      <c r="B26" s="3">
        <f t="shared" si="1"/>
        <v>61.31005908</v>
      </c>
      <c r="C26" s="3">
        <f>A26*Sheet1!D36</f>
        <v>60.5</v>
      </c>
      <c r="E26" s="3">
        <f t="shared" si="2"/>
        <v>0.8100590812</v>
      </c>
      <c r="H26" s="134">
        <v>11.5</v>
      </c>
      <c r="I26" s="135">
        <f>(0.5*Sheet1!D80*(3.141593*((Sheet1!D13/2)*(Sheet1!D13/2)))*(H26*H26*H26)*(Sheet1!D81/100))</f>
        <v>913.657088</v>
      </c>
      <c r="J26" s="3">
        <f>VLOOKUP(I26,B5:C334,2,TRUE)</f>
        <v>770</v>
      </c>
      <c r="K26" s="3">
        <f>J26/Sheet1!D36*Sheet1!D82</f>
        <v>39.2</v>
      </c>
      <c r="L26" s="3">
        <f t="shared" si="4"/>
        <v>730.8</v>
      </c>
      <c r="O26" s="135">
        <f>Sheet1!F72</f>
        <v>0.1673675788</v>
      </c>
    </row>
    <row r="27" ht="12.75" customHeight="1">
      <c r="A27" s="134">
        <v>2.3</v>
      </c>
      <c r="B27" s="3">
        <f t="shared" si="1"/>
        <v>64.13537449</v>
      </c>
      <c r="C27" s="3">
        <f>A27*Sheet1!D36</f>
        <v>63.25</v>
      </c>
      <c r="E27" s="3">
        <f t="shared" si="2"/>
        <v>0.8853744917</v>
      </c>
      <c r="H27" s="134">
        <v>12.0</v>
      </c>
      <c r="I27" s="135">
        <f>(0.5*Sheet1!D80*(3.141593*((Sheet1!D13/2)*(Sheet1!D13/2)))*(H27*H27*H27)*(Sheet1!D81/100))</f>
        <v>1038.086265</v>
      </c>
      <c r="J27" s="3">
        <f>VLOOKUP(I27,B5:C334,2,TRUE)</f>
        <v>866.25</v>
      </c>
      <c r="K27" s="3">
        <f>J27/Sheet1!D36*Sheet1!D82</f>
        <v>44.1</v>
      </c>
      <c r="L27" s="3">
        <f t="shared" si="4"/>
        <v>822.15</v>
      </c>
      <c r="O27" s="135">
        <f>Sheet1!F72</f>
        <v>0.1673675788</v>
      </c>
    </row>
    <row r="28" ht="12.75" customHeight="1">
      <c r="A28" s="134">
        <v>2.4</v>
      </c>
      <c r="B28" s="3">
        <f t="shared" si="1"/>
        <v>66.96403725</v>
      </c>
      <c r="C28" s="3">
        <f>A28*Sheet1!D36</f>
        <v>66</v>
      </c>
      <c r="E28" s="3">
        <f t="shared" si="2"/>
        <v>0.9640372537</v>
      </c>
      <c r="I28" s="135"/>
      <c r="O28" s="135">
        <f>Sheet1!F72</f>
        <v>0.1673675788</v>
      </c>
    </row>
    <row r="29" ht="12.75" customHeight="1">
      <c r="A29" s="134">
        <v>2.5</v>
      </c>
      <c r="B29" s="3">
        <f t="shared" si="1"/>
        <v>69.79604737</v>
      </c>
      <c r="C29" s="3">
        <f>A29*Sheet1!D36</f>
        <v>68.75</v>
      </c>
      <c r="E29" s="3">
        <f t="shared" si="2"/>
        <v>1.046047367</v>
      </c>
      <c r="I29" s="135"/>
      <c r="O29" s="135">
        <f>Sheet1!F72</f>
        <v>0.1673675788</v>
      </c>
    </row>
    <row r="30" ht="12.75" customHeight="1">
      <c r="A30" s="134">
        <v>2.6</v>
      </c>
      <c r="B30" s="3">
        <f t="shared" si="1"/>
        <v>72.63140483</v>
      </c>
      <c r="C30" s="3">
        <f>A30*Sheet1!D36</f>
        <v>71.5</v>
      </c>
      <c r="E30" s="3">
        <f t="shared" si="2"/>
        <v>1.131404832</v>
      </c>
      <c r="I30" s="135"/>
      <c r="O30" s="135">
        <f>Sheet1!F72</f>
        <v>0.1673675788</v>
      </c>
    </row>
    <row r="31" ht="12.75" customHeight="1">
      <c r="A31" s="134">
        <v>2.7</v>
      </c>
      <c r="B31" s="3">
        <f t="shared" si="1"/>
        <v>75.47010965</v>
      </c>
      <c r="C31" s="3">
        <f>A31*Sheet1!D36</f>
        <v>74.25</v>
      </c>
      <c r="E31" s="3">
        <f t="shared" si="2"/>
        <v>1.220109649</v>
      </c>
      <c r="I31" s="135"/>
      <c r="O31" s="135">
        <f>Sheet1!F72</f>
        <v>0.1673675788</v>
      </c>
    </row>
    <row r="32" ht="12.75" customHeight="1">
      <c r="A32" s="134">
        <v>2.8</v>
      </c>
      <c r="B32" s="3">
        <f t="shared" si="1"/>
        <v>78.31216182</v>
      </c>
      <c r="C32" s="3">
        <f>A32*Sheet1!D36</f>
        <v>77</v>
      </c>
      <c r="E32" s="3">
        <f t="shared" si="2"/>
        <v>1.312161818</v>
      </c>
      <c r="I32" s="135"/>
      <c r="O32" s="135">
        <f>Sheet1!F72</f>
        <v>0.1673675788</v>
      </c>
    </row>
    <row r="33" ht="12.75" customHeight="1">
      <c r="A33" s="134">
        <v>2.9</v>
      </c>
      <c r="B33" s="3">
        <f t="shared" si="1"/>
        <v>81.15756134</v>
      </c>
      <c r="C33" s="3">
        <f>A33*Sheet1!D36</f>
        <v>79.75</v>
      </c>
      <c r="E33" s="3">
        <f t="shared" si="2"/>
        <v>1.407561337</v>
      </c>
      <c r="I33" s="135"/>
      <c r="O33" s="135">
        <f>Sheet1!F72</f>
        <v>0.1673675788</v>
      </c>
    </row>
    <row r="34" ht="12.75" customHeight="1">
      <c r="A34" s="134">
        <v>3.0</v>
      </c>
      <c r="B34" s="3">
        <f t="shared" si="1"/>
        <v>84.00630821</v>
      </c>
      <c r="C34" s="3">
        <f>A34*Sheet1!D36</f>
        <v>82.5</v>
      </c>
      <c r="E34" s="3">
        <f t="shared" si="2"/>
        <v>1.506308209</v>
      </c>
      <c r="I34" s="135"/>
      <c r="O34" s="135">
        <f>Sheet1!F72</f>
        <v>0.1673675788</v>
      </c>
    </row>
    <row r="35" ht="12.75" customHeight="1">
      <c r="A35" s="134">
        <v>3.1</v>
      </c>
      <c r="B35" s="3">
        <f t="shared" si="1"/>
        <v>86.85840243</v>
      </c>
      <c r="C35" s="3">
        <f>A35*Sheet1!D36</f>
        <v>85.25</v>
      </c>
      <c r="E35" s="3">
        <f t="shared" si="2"/>
        <v>1.608402432</v>
      </c>
      <c r="O35" s="135">
        <f>Sheet1!F72</f>
        <v>0.1673675788</v>
      </c>
    </row>
    <row r="36" ht="12.75" customHeight="1">
      <c r="A36" s="134">
        <v>3.2</v>
      </c>
      <c r="B36" s="3">
        <f t="shared" si="1"/>
        <v>89.71384401</v>
      </c>
      <c r="C36" s="3">
        <f>A36*Sheet1!D36</f>
        <v>88</v>
      </c>
      <c r="E36" s="3">
        <f t="shared" si="2"/>
        <v>1.713844007</v>
      </c>
      <c r="O36" s="135">
        <f>Sheet1!F72</f>
        <v>0.1673675788</v>
      </c>
    </row>
    <row r="37" ht="12.75" customHeight="1">
      <c r="A37" s="134">
        <v>3.3</v>
      </c>
      <c r="B37" s="3">
        <f t="shared" si="1"/>
        <v>92.57263293</v>
      </c>
      <c r="C37" s="3">
        <f>A37*Sheet1!D36</f>
        <v>90.75</v>
      </c>
      <c r="E37" s="3">
        <f t="shared" si="2"/>
        <v>1.822632933</v>
      </c>
      <c r="O37" s="135">
        <f>Sheet1!F72</f>
        <v>0.1673675788</v>
      </c>
    </row>
    <row r="38" ht="12.75" customHeight="1">
      <c r="A38" s="134">
        <v>3.4</v>
      </c>
      <c r="B38" s="3">
        <f t="shared" si="1"/>
        <v>95.43476921</v>
      </c>
      <c r="C38" s="3">
        <f>A38*Sheet1!D36</f>
        <v>93.5</v>
      </c>
      <c r="E38" s="3">
        <f t="shared" si="2"/>
        <v>1.934769211</v>
      </c>
      <c r="O38" s="135">
        <f>Sheet1!F72</f>
        <v>0.1673675788</v>
      </c>
    </row>
    <row r="39" ht="12.75" customHeight="1">
      <c r="A39" s="134">
        <v>3.5</v>
      </c>
      <c r="B39" s="3">
        <f t="shared" si="1"/>
        <v>98.30025284</v>
      </c>
      <c r="C39" s="3">
        <f>A39*Sheet1!D36</f>
        <v>96.25</v>
      </c>
      <c r="E39" s="3">
        <f t="shared" si="2"/>
        <v>2.05025284</v>
      </c>
      <c r="O39" s="135">
        <f>Sheet1!F72</f>
        <v>0.1673675788</v>
      </c>
    </row>
    <row r="40" ht="12.75" customHeight="1">
      <c r="A40" s="134">
        <v>3.6</v>
      </c>
      <c r="B40" s="3">
        <f t="shared" si="1"/>
        <v>101.1690838</v>
      </c>
      <c r="C40" s="3">
        <f>A40*Sheet1!D36</f>
        <v>99</v>
      </c>
      <c r="E40" s="3">
        <f t="shared" si="2"/>
        <v>2.169083821</v>
      </c>
      <c r="O40" s="135">
        <f>Sheet1!F72</f>
        <v>0.1673675788</v>
      </c>
    </row>
    <row r="41" ht="12.75" customHeight="1">
      <c r="A41" s="134">
        <v>3.7</v>
      </c>
      <c r="B41" s="3">
        <f t="shared" si="1"/>
        <v>104.0412622</v>
      </c>
      <c r="C41" s="3">
        <f>A41*Sheet1!D36</f>
        <v>101.75</v>
      </c>
      <c r="E41" s="3">
        <f t="shared" si="2"/>
        <v>2.291262153</v>
      </c>
      <c r="O41" s="135">
        <f>Sheet1!F72</f>
        <v>0.1673675788</v>
      </c>
    </row>
    <row r="42" ht="12.75" customHeight="1">
      <c r="A42" s="134">
        <v>3.8</v>
      </c>
      <c r="B42" s="3">
        <f t="shared" si="1"/>
        <v>106.9167878</v>
      </c>
      <c r="C42" s="3">
        <f>A42*Sheet1!D36</f>
        <v>104.5</v>
      </c>
      <c r="E42" s="3">
        <f t="shared" si="2"/>
        <v>2.416787837</v>
      </c>
      <c r="O42" s="135">
        <f>Sheet1!F72</f>
        <v>0.1673675788</v>
      </c>
    </row>
    <row r="43" ht="12.75" customHeight="1">
      <c r="A43" s="134">
        <v>3.9</v>
      </c>
      <c r="B43" s="3">
        <f t="shared" si="1"/>
        <v>109.7956609</v>
      </c>
      <c r="C43" s="3">
        <f>A43*Sheet1!D36</f>
        <v>107.25</v>
      </c>
      <c r="E43" s="3">
        <f t="shared" si="2"/>
        <v>2.545660873</v>
      </c>
      <c r="O43" s="135">
        <f>Sheet1!F72</f>
        <v>0.1673675788</v>
      </c>
    </row>
    <row r="44" ht="12.75" customHeight="1">
      <c r="A44" s="134">
        <v>4.0</v>
      </c>
      <c r="B44" s="3">
        <f t="shared" si="1"/>
        <v>112.6778813</v>
      </c>
      <c r="C44" s="3">
        <f>A44*Sheet1!D36</f>
        <v>110</v>
      </c>
      <c r="E44" s="3">
        <f t="shared" si="2"/>
        <v>2.67788126</v>
      </c>
      <c r="O44" s="135">
        <f>Sheet1!F72</f>
        <v>0.1673675788</v>
      </c>
    </row>
    <row r="45" ht="12.75" customHeight="1">
      <c r="A45" s="134">
        <v>4.1</v>
      </c>
      <c r="B45" s="3">
        <f t="shared" si="1"/>
        <v>115.563449</v>
      </c>
      <c r="C45" s="3">
        <f>A45*Sheet1!D36</f>
        <v>112.75</v>
      </c>
      <c r="E45" s="3">
        <f t="shared" si="2"/>
        <v>2.813448999</v>
      </c>
      <c r="O45" s="135">
        <f>Sheet1!F72</f>
        <v>0.1673675788</v>
      </c>
    </row>
    <row r="46" ht="12.75" customHeight="1">
      <c r="A46" s="134">
        <v>4.2</v>
      </c>
      <c r="B46" s="3">
        <f t="shared" si="1"/>
        <v>118.4523641</v>
      </c>
      <c r="C46" s="3">
        <f>A46*Sheet1!D36</f>
        <v>115.5</v>
      </c>
      <c r="E46" s="3">
        <f t="shared" si="2"/>
        <v>2.952364089</v>
      </c>
      <c r="O46" s="135">
        <f>Sheet1!F72</f>
        <v>0.1673675788</v>
      </c>
    </row>
    <row r="47" ht="12.75" customHeight="1">
      <c r="A47" s="134">
        <v>4.3</v>
      </c>
      <c r="B47" s="3">
        <f t="shared" si="1"/>
        <v>121.3446265</v>
      </c>
      <c r="C47" s="3">
        <f>A47*Sheet1!D36</f>
        <v>118.25</v>
      </c>
      <c r="E47" s="3">
        <f t="shared" si="2"/>
        <v>3.094626531</v>
      </c>
      <c r="O47" s="135">
        <f>Sheet1!F72</f>
        <v>0.1673675788</v>
      </c>
    </row>
    <row r="48" ht="12.75" customHeight="1">
      <c r="A48" s="134">
        <v>4.4</v>
      </c>
      <c r="B48" s="3">
        <f t="shared" si="1"/>
        <v>124.2402363</v>
      </c>
      <c r="C48" s="3">
        <f>A48*Sheet1!D36</f>
        <v>121</v>
      </c>
      <c r="E48" s="3">
        <f t="shared" si="2"/>
        <v>3.240236325</v>
      </c>
      <c r="O48" s="135">
        <f>Sheet1!F72</f>
        <v>0.1673675788</v>
      </c>
    </row>
    <row r="49" ht="12.75" customHeight="1">
      <c r="A49" s="134">
        <v>4.5</v>
      </c>
      <c r="B49" s="3">
        <f t="shared" si="1"/>
        <v>127.1391935</v>
      </c>
      <c r="C49" s="3">
        <f>A49*Sheet1!D36</f>
        <v>123.75</v>
      </c>
      <c r="E49" s="3">
        <f t="shared" si="2"/>
        <v>3.38919347</v>
      </c>
      <c r="O49" s="135">
        <f>Sheet1!F72</f>
        <v>0.1673675788</v>
      </c>
    </row>
    <row r="50" ht="12.75" customHeight="1">
      <c r="A50" s="134">
        <v>4.6</v>
      </c>
      <c r="B50" s="3">
        <f t="shared" si="1"/>
        <v>130.041498</v>
      </c>
      <c r="C50" s="3">
        <f>A50*Sheet1!D36</f>
        <v>126.5</v>
      </c>
      <c r="E50" s="3">
        <f t="shared" si="2"/>
        <v>3.541497967</v>
      </c>
      <c r="O50" s="135">
        <f>Sheet1!F72</f>
        <v>0.1673675788</v>
      </c>
    </row>
    <row r="51" ht="12.75" customHeight="1">
      <c r="A51" s="134">
        <v>4.7</v>
      </c>
      <c r="B51" s="3">
        <f t="shared" si="1"/>
        <v>132.9471498</v>
      </c>
      <c r="C51" s="3">
        <f>A51*Sheet1!D36</f>
        <v>129.25</v>
      </c>
      <c r="E51" s="3">
        <f t="shared" si="2"/>
        <v>3.697149815</v>
      </c>
      <c r="O51" s="135">
        <f>Sheet1!F72</f>
        <v>0.1673675788</v>
      </c>
    </row>
    <row r="52" ht="12.75" customHeight="1">
      <c r="A52" s="134">
        <v>4.8</v>
      </c>
      <c r="B52" s="3">
        <f t="shared" si="1"/>
        <v>135.856149</v>
      </c>
      <c r="C52" s="3">
        <f>A52*Sheet1!D36</f>
        <v>132</v>
      </c>
      <c r="E52" s="3">
        <f t="shared" si="2"/>
        <v>3.856149015</v>
      </c>
      <c r="O52" s="135">
        <f>Sheet1!F72</f>
        <v>0.1673675788</v>
      </c>
    </row>
    <row r="53" ht="12.75" customHeight="1">
      <c r="A53" s="134">
        <v>4.9</v>
      </c>
      <c r="B53" s="3">
        <f t="shared" si="1"/>
        <v>138.7684956</v>
      </c>
      <c r="C53" s="3">
        <f>A53*Sheet1!D36</f>
        <v>134.75</v>
      </c>
      <c r="E53" s="3">
        <f t="shared" si="2"/>
        <v>4.018495566</v>
      </c>
      <c r="O53" s="135">
        <f>Sheet1!F72</f>
        <v>0.1673675788</v>
      </c>
    </row>
    <row r="54" ht="12.75" customHeight="1">
      <c r="A54" s="134">
        <v>5.0</v>
      </c>
      <c r="B54" s="3">
        <f t="shared" si="1"/>
        <v>141.6841895</v>
      </c>
      <c r="C54" s="3">
        <f>A54*Sheet1!D36</f>
        <v>137.5</v>
      </c>
      <c r="E54" s="3">
        <f t="shared" si="2"/>
        <v>4.184189469</v>
      </c>
      <c r="O54" s="135">
        <f>Sheet1!F72</f>
        <v>0.1673675788</v>
      </c>
    </row>
    <row r="55" ht="12.75" customHeight="1">
      <c r="A55" s="134">
        <v>5.1</v>
      </c>
      <c r="B55" s="3">
        <f t="shared" si="1"/>
        <v>144.6032307</v>
      </c>
      <c r="C55" s="3">
        <f>A55*Sheet1!D36</f>
        <v>140.25</v>
      </c>
      <c r="E55" s="3">
        <f t="shared" si="2"/>
        <v>4.353230724</v>
      </c>
      <c r="O55" s="135">
        <f>Sheet1!F72</f>
        <v>0.1673675788</v>
      </c>
    </row>
    <row r="56" ht="12.75" customHeight="1">
      <c r="A56" s="134">
        <v>5.2</v>
      </c>
      <c r="B56" s="3">
        <f t="shared" si="1"/>
        <v>147.5256193</v>
      </c>
      <c r="C56" s="3">
        <f>A56*Sheet1!D36</f>
        <v>143</v>
      </c>
      <c r="E56" s="3">
        <f t="shared" si="2"/>
        <v>4.52561933</v>
      </c>
      <c r="O56" s="135">
        <f>Sheet1!F72</f>
        <v>0.1673675788</v>
      </c>
    </row>
    <row r="57" ht="12.75" customHeight="1">
      <c r="A57" s="134">
        <v>5.3</v>
      </c>
      <c r="B57" s="3">
        <f t="shared" si="1"/>
        <v>150.4513553</v>
      </c>
      <c r="C57" s="3">
        <f>A57*Sheet1!D36</f>
        <v>145.75</v>
      </c>
      <c r="E57" s="3">
        <f t="shared" si="2"/>
        <v>4.701355288</v>
      </c>
      <c r="O57" s="135">
        <f>Sheet1!F72</f>
        <v>0.1673675788</v>
      </c>
    </row>
    <row r="58" ht="12.75" customHeight="1">
      <c r="A58" s="134">
        <v>5.4</v>
      </c>
      <c r="B58" s="3">
        <f t="shared" si="1"/>
        <v>153.3804386</v>
      </c>
      <c r="C58" s="3">
        <f>A58*Sheet1!D36</f>
        <v>148.5</v>
      </c>
      <c r="E58" s="3">
        <f t="shared" si="2"/>
        <v>4.880438597</v>
      </c>
      <c r="O58" s="135">
        <f>Sheet1!F72</f>
        <v>0.1673675788</v>
      </c>
    </row>
    <row r="59" ht="12.75" customHeight="1">
      <c r="A59" s="134">
        <v>5.5</v>
      </c>
      <c r="B59" s="3">
        <f t="shared" si="1"/>
        <v>156.3128693</v>
      </c>
      <c r="C59" s="3">
        <f>A59*Sheet1!D36</f>
        <v>151.25</v>
      </c>
      <c r="E59" s="3">
        <f t="shared" si="2"/>
        <v>5.062869258</v>
      </c>
      <c r="O59" s="135">
        <f>Sheet1!F72</f>
        <v>0.1673675788</v>
      </c>
    </row>
    <row r="60" ht="12.75" customHeight="1">
      <c r="A60" s="134">
        <v>5.6</v>
      </c>
      <c r="B60" s="3">
        <f t="shared" si="1"/>
        <v>159.2486473</v>
      </c>
      <c r="C60" s="3">
        <f>A60*Sheet1!D36</f>
        <v>154</v>
      </c>
      <c r="E60" s="3">
        <f t="shared" si="2"/>
        <v>5.24864727</v>
      </c>
      <c r="O60" s="135">
        <f>Sheet1!F72</f>
        <v>0.1673675788</v>
      </c>
    </row>
    <row r="61" ht="12.75" customHeight="1">
      <c r="A61" s="134">
        <v>5.7</v>
      </c>
      <c r="B61" s="3">
        <f t="shared" si="1"/>
        <v>162.1877726</v>
      </c>
      <c r="C61" s="3">
        <f>A61*Sheet1!D36</f>
        <v>156.75</v>
      </c>
      <c r="E61" s="3">
        <f t="shared" si="2"/>
        <v>5.437772634</v>
      </c>
      <c r="O61" s="135">
        <f>Sheet1!F72</f>
        <v>0.1673675788</v>
      </c>
    </row>
    <row r="62" ht="12.75" customHeight="1">
      <c r="A62" s="134">
        <v>5.8</v>
      </c>
      <c r="B62" s="3">
        <f t="shared" si="1"/>
        <v>165.1302453</v>
      </c>
      <c r="C62" s="3">
        <f>A62*Sheet1!D36</f>
        <v>159.5</v>
      </c>
      <c r="E62" s="3">
        <f t="shared" si="2"/>
        <v>5.63024535</v>
      </c>
      <c r="O62" s="135">
        <f>Sheet1!F72</f>
        <v>0.1673675788</v>
      </c>
    </row>
    <row r="63" ht="12.75" customHeight="1">
      <c r="A63" s="134">
        <v>5.9</v>
      </c>
      <c r="B63" s="3">
        <f t="shared" si="1"/>
        <v>168.0760654</v>
      </c>
      <c r="C63" s="3">
        <f>A63*Sheet1!D36</f>
        <v>162.25</v>
      </c>
      <c r="E63" s="3">
        <f t="shared" si="2"/>
        <v>5.826065417</v>
      </c>
      <c r="O63" s="135">
        <f>Sheet1!F72</f>
        <v>0.1673675788</v>
      </c>
    </row>
    <row r="64" ht="12.75" customHeight="1">
      <c r="A64" s="134">
        <v>6.0</v>
      </c>
      <c r="B64" s="3">
        <f t="shared" si="1"/>
        <v>171.0252328</v>
      </c>
      <c r="C64" s="3">
        <f>A64*Sheet1!D36</f>
        <v>165</v>
      </c>
      <c r="E64" s="3">
        <f t="shared" si="2"/>
        <v>6.025232836</v>
      </c>
      <c r="O64" s="135">
        <f>Sheet1!F72</f>
        <v>0.1673675788</v>
      </c>
    </row>
    <row r="65" ht="12.75" customHeight="1">
      <c r="A65" s="134">
        <v>6.1</v>
      </c>
      <c r="B65" s="3">
        <f t="shared" si="1"/>
        <v>173.9777476</v>
      </c>
      <c r="C65" s="3">
        <f>A65*Sheet1!D36</f>
        <v>167.75</v>
      </c>
      <c r="E65" s="3">
        <f t="shared" si="2"/>
        <v>6.227747606</v>
      </c>
      <c r="O65" s="135">
        <f>Sheet1!F72</f>
        <v>0.1673675788</v>
      </c>
    </row>
    <row r="66" ht="12.75" customHeight="1">
      <c r="A66" s="134">
        <v>6.2</v>
      </c>
      <c r="B66" s="3">
        <f t="shared" si="1"/>
        <v>176.9336097</v>
      </c>
      <c r="C66" s="3">
        <f>A66*Sheet1!D36</f>
        <v>170.5</v>
      </c>
      <c r="E66" s="3">
        <f t="shared" si="2"/>
        <v>6.433609728</v>
      </c>
      <c r="O66" s="135">
        <f>Sheet1!F72</f>
        <v>0.1673675788</v>
      </c>
    </row>
    <row r="67" ht="12.75" customHeight="1">
      <c r="A67" s="134">
        <v>6.3</v>
      </c>
      <c r="B67" s="3">
        <f t="shared" si="1"/>
        <v>179.8928192</v>
      </c>
      <c r="C67" s="3">
        <f>A67*Sheet1!D36</f>
        <v>173.25</v>
      </c>
      <c r="E67" s="3">
        <f t="shared" si="2"/>
        <v>6.642819201</v>
      </c>
      <c r="O67" s="135">
        <f>Sheet1!F72</f>
        <v>0.1673675788</v>
      </c>
    </row>
    <row r="68" ht="12.75" customHeight="1">
      <c r="A68" s="134">
        <v>6.4</v>
      </c>
      <c r="B68" s="3">
        <f t="shared" si="1"/>
        <v>182.855376</v>
      </c>
      <c r="C68" s="3">
        <f>A68*Sheet1!D36</f>
        <v>176</v>
      </c>
      <c r="E68" s="3">
        <f t="shared" si="2"/>
        <v>6.855376026</v>
      </c>
      <c r="O68" s="135">
        <f>Sheet1!F72</f>
        <v>0.1673675788</v>
      </c>
    </row>
    <row r="69" ht="12.75" customHeight="1">
      <c r="A69" s="134">
        <v>6.5</v>
      </c>
      <c r="B69" s="3">
        <f t="shared" si="1"/>
        <v>185.8212802</v>
      </c>
      <c r="C69" s="3">
        <f>A69*Sheet1!D36</f>
        <v>178.75</v>
      </c>
      <c r="E69" s="3">
        <f t="shared" si="2"/>
        <v>7.071280203</v>
      </c>
      <c r="O69" s="135">
        <f>Sheet1!F72</f>
        <v>0.1673675788</v>
      </c>
    </row>
    <row r="70" ht="12.75" customHeight="1">
      <c r="A70" s="134">
        <v>6.6</v>
      </c>
      <c r="B70" s="3">
        <f t="shared" si="1"/>
        <v>188.7905317</v>
      </c>
      <c r="C70" s="3">
        <f>A70*Sheet1!D36</f>
        <v>181.5</v>
      </c>
      <c r="E70" s="3">
        <f t="shared" si="2"/>
        <v>7.290531731</v>
      </c>
      <c r="O70" s="135">
        <f>Sheet1!F72</f>
        <v>0.1673675788</v>
      </c>
    </row>
    <row r="71" ht="12.75" customHeight="1">
      <c r="A71" s="134">
        <v>6.7</v>
      </c>
      <c r="B71" s="3">
        <f t="shared" si="1"/>
        <v>191.7631306</v>
      </c>
      <c r="C71" s="3">
        <f>A71*Sheet1!D36</f>
        <v>184.25</v>
      </c>
      <c r="E71" s="3">
        <f t="shared" si="2"/>
        <v>7.513130611</v>
      </c>
      <c r="O71" s="135">
        <f>Sheet1!F72</f>
        <v>0.1673675788</v>
      </c>
    </row>
    <row r="72" ht="12.75" customHeight="1">
      <c r="A72" s="134">
        <v>6.8</v>
      </c>
      <c r="B72" s="3">
        <f t="shared" si="1"/>
        <v>194.7390768</v>
      </c>
      <c r="C72" s="3">
        <f>A72*Sheet1!D36</f>
        <v>187</v>
      </c>
      <c r="E72" s="3">
        <f t="shared" si="2"/>
        <v>7.739076842</v>
      </c>
      <c r="O72" s="135">
        <f>Sheet1!F72</f>
        <v>0.1673675788</v>
      </c>
    </row>
    <row r="73" ht="12.75" customHeight="1">
      <c r="A73" s="134">
        <v>6.9</v>
      </c>
      <c r="B73" s="3">
        <f t="shared" si="1"/>
        <v>197.7183704</v>
      </c>
      <c r="C73" s="3">
        <f>A73*Sheet1!D36</f>
        <v>189.75</v>
      </c>
      <c r="E73" s="3">
        <f t="shared" si="2"/>
        <v>7.968370425</v>
      </c>
      <c r="O73" s="135">
        <f>Sheet1!F72</f>
        <v>0.1673675788</v>
      </c>
    </row>
    <row r="74" ht="12.75" customHeight="1">
      <c r="A74" s="134">
        <v>7.0</v>
      </c>
      <c r="B74" s="3">
        <f t="shared" si="1"/>
        <v>200.7010114</v>
      </c>
      <c r="C74" s="3">
        <f>A74*Sheet1!D36</f>
        <v>192.5</v>
      </c>
      <c r="E74" s="3">
        <f t="shared" si="2"/>
        <v>8.20101136</v>
      </c>
      <c r="O74" s="135">
        <f>Sheet1!F72</f>
        <v>0.1673675788</v>
      </c>
    </row>
    <row r="75" ht="12.75" customHeight="1">
      <c r="A75" s="134">
        <v>7.1</v>
      </c>
      <c r="B75" s="3">
        <f t="shared" si="1"/>
        <v>203.6869996</v>
      </c>
      <c r="C75" s="3">
        <f>A75*Sheet1!D36</f>
        <v>195.25</v>
      </c>
      <c r="E75" s="3">
        <f t="shared" si="2"/>
        <v>8.436999646</v>
      </c>
      <c r="O75" s="135">
        <f>Sheet1!F72</f>
        <v>0.1673675788</v>
      </c>
    </row>
    <row r="76" ht="12.75" customHeight="1">
      <c r="A76" s="134">
        <v>7.2</v>
      </c>
      <c r="B76" s="3">
        <f t="shared" si="1"/>
        <v>206.6763353</v>
      </c>
      <c r="C76" s="3">
        <f>A76*Sheet1!D36</f>
        <v>198</v>
      </c>
      <c r="E76" s="3">
        <f t="shared" si="2"/>
        <v>8.676335283</v>
      </c>
      <c r="O76" s="135">
        <f>Sheet1!F72</f>
        <v>0.1673675788</v>
      </c>
    </row>
    <row r="77" ht="12.75" customHeight="1">
      <c r="A77" s="134">
        <v>7.3</v>
      </c>
      <c r="B77" s="3">
        <f t="shared" si="1"/>
        <v>209.6690183</v>
      </c>
      <c r="C77" s="3">
        <f>A77*Sheet1!D36</f>
        <v>200.75</v>
      </c>
      <c r="E77" s="3">
        <f t="shared" si="2"/>
        <v>8.919018272</v>
      </c>
      <c r="O77" s="135">
        <f>Sheet1!F72</f>
        <v>0.1673675788</v>
      </c>
    </row>
    <row r="78" ht="12.75" customHeight="1">
      <c r="A78" s="134">
        <v>7.4</v>
      </c>
      <c r="B78" s="3">
        <f t="shared" si="1"/>
        <v>212.6650486</v>
      </c>
      <c r="C78" s="3">
        <f>A78*Sheet1!D36</f>
        <v>203.5</v>
      </c>
      <c r="E78" s="3">
        <f t="shared" si="2"/>
        <v>9.165048613</v>
      </c>
      <c r="O78" s="135">
        <f>Sheet1!F72</f>
        <v>0.1673675788</v>
      </c>
    </row>
    <row r="79" ht="12.75" customHeight="1">
      <c r="A79" s="134">
        <v>7.5</v>
      </c>
      <c r="B79" s="3">
        <f t="shared" si="1"/>
        <v>215.6644263</v>
      </c>
      <c r="C79" s="3">
        <f>A79*Sheet1!D36</f>
        <v>206.25</v>
      </c>
      <c r="E79" s="3">
        <f t="shared" si="2"/>
        <v>9.414426306</v>
      </c>
      <c r="O79" s="135">
        <f>Sheet1!F72</f>
        <v>0.1673675788</v>
      </c>
    </row>
    <row r="80" ht="12.75" customHeight="1">
      <c r="A80" s="134">
        <v>7.6</v>
      </c>
      <c r="B80" s="3">
        <f t="shared" si="1"/>
        <v>218.6671513</v>
      </c>
      <c r="C80" s="3">
        <f>A80*Sheet1!D36</f>
        <v>209</v>
      </c>
      <c r="E80" s="3">
        <f t="shared" si="2"/>
        <v>9.66715135</v>
      </c>
      <c r="O80" s="135">
        <f>Sheet1!F72</f>
        <v>0.1673675788</v>
      </c>
    </row>
    <row r="81" ht="12.75" customHeight="1">
      <c r="A81" s="134">
        <v>7.7</v>
      </c>
      <c r="B81" s="3">
        <f t="shared" si="1"/>
        <v>221.6732237</v>
      </c>
      <c r="C81" s="3">
        <f>A81*Sheet1!D36</f>
        <v>211.75</v>
      </c>
      <c r="E81" s="3">
        <f t="shared" si="2"/>
        <v>9.923223745</v>
      </c>
      <c r="O81" s="135">
        <f>Sheet1!F72</f>
        <v>0.1673675788</v>
      </c>
    </row>
    <row r="82" ht="12.75" customHeight="1">
      <c r="A82" s="134">
        <v>7.8</v>
      </c>
      <c r="B82" s="3">
        <f t="shared" si="1"/>
        <v>224.6826435</v>
      </c>
      <c r="C82" s="3">
        <f>A82*Sheet1!D36</f>
        <v>214.5</v>
      </c>
      <c r="E82" s="3">
        <f t="shared" si="2"/>
        <v>10.18264349</v>
      </c>
      <c r="O82" s="135">
        <f>Sheet1!F72</f>
        <v>0.1673675788</v>
      </c>
    </row>
    <row r="83" ht="12.75" customHeight="1">
      <c r="A83" s="134">
        <v>7.9</v>
      </c>
      <c r="B83" s="3">
        <f t="shared" si="1"/>
        <v>227.6954106</v>
      </c>
      <c r="C83" s="3">
        <f>A83*Sheet1!D36</f>
        <v>217.25</v>
      </c>
      <c r="E83" s="3">
        <f t="shared" si="2"/>
        <v>10.44541059</v>
      </c>
      <c r="O83" s="135">
        <f>Sheet1!F72</f>
        <v>0.1673675788</v>
      </c>
    </row>
    <row r="84" ht="12.75" customHeight="1">
      <c r="A84" s="134">
        <v>8.0</v>
      </c>
      <c r="B84" s="3">
        <f t="shared" si="1"/>
        <v>230.711525</v>
      </c>
      <c r="C84" s="3">
        <f>A84*Sheet1!D36</f>
        <v>220</v>
      </c>
      <c r="E84" s="3">
        <f t="shared" si="2"/>
        <v>10.71152504</v>
      </c>
      <c r="O84" s="135">
        <f>Sheet1!F72</f>
        <v>0.1673675788</v>
      </c>
    </row>
    <row r="85" ht="12.75" customHeight="1">
      <c r="A85" s="134">
        <v>8.1</v>
      </c>
      <c r="B85" s="3">
        <f t="shared" si="1"/>
        <v>233.7309868</v>
      </c>
      <c r="C85" s="3">
        <f>A85*Sheet1!D36</f>
        <v>222.75</v>
      </c>
      <c r="E85" s="3">
        <f t="shared" si="2"/>
        <v>10.98098684</v>
      </c>
      <c r="O85" s="135">
        <f>Sheet1!F72</f>
        <v>0.1673675788</v>
      </c>
    </row>
    <row r="86" ht="12.75" customHeight="1">
      <c r="A86" s="134">
        <v>8.2</v>
      </c>
      <c r="B86" s="3">
        <f t="shared" si="1"/>
        <v>236.753796</v>
      </c>
      <c r="C86" s="3">
        <f>A86*Sheet1!D36</f>
        <v>225.5</v>
      </c>
      <c r="E86" s="3">
        <f t="shared" si="2"/>
        <v>11.253796</v>
      </c>
      <c r="O86" s="135">
        <f>Sheet1!F72</f>
        <v>0.1673675788</v>
      </c>
    </row>
    <row r="87" ht="12.75" customHeight="1">
      <c r="A87" s="134">
        <v>8.3</v>
      </c>
      <c r="B87" s="3">
        <f t="shared" si="1"/>
        <v>239.7799525</v>
      </c>
      <c r="C87" s="3">
        <f>A87*Sheet1!D36</f>
        <v>228.25</v>
      </c>
      <c r="E87" s="3">
        <f t="shared" si="2"/>
        <v>11.5299525</v>
      </c>
      <c r="O87" s="135">
        <f>Sheet1!F72</f>
        <v>0.1673675788</v>
      </c>
    </row>
    <row r="88" ht="12.75" customHeight="1">
      <c r="A88" s="134">
        <v>8.4</v>
      </c>
      <c r="B88" s="3">
        <f t="shared" si="1"/>
        <v>242.8094564</v>
      </c>
      <c r="C88" s="3">
        <f>A88*Sheet1!D36</f>
        <v>231</v>
      </c>
      <c r="E88" s="3">
        <f t="shared" si="2"/>
        <v>11.80945636</v>
      </c>
      <c r="O88" s="135">
        <f>Sheet1!F72</f>
        <v>0.1673675788</v>
      </c>
    </row>
    <row r="89" ht="12.75" customHeight="1">
      <c r="A89" s="134">
        <v>8.5</v>
      </c>
      <c r="B89" s="3">
        <f t="shared" si="1"/>
        <v>245.8423076</v>
      </c>
      <c r="C89" s="3">
        <f>A89*Sheet1!D36</f>
        <v>233.75</v>
      </c>
      <c r="E89" s="3">
        <f t="shared" si="2"/>
        <v>12.09230757</v>
      </c>
      <c r="O89" s="135">
        <f>Sheet1!F72</f>
        <v>0.1673675788</v>
      </c>
    </row>
    <row r="90" ht="12.75" customHeight="1">
      <c r="A90" s="134">
        <v>8.6</v>
      </c>
      <c r="B90" s="3">
        <f t="shared" si="1"/>
        <v>248.8785061</v>
      </c>
      <c r="C90" s="3">
        <f>A90*Sheet1!D36</f>
        <v>236.5</v>
      </c>
      <c r="E90" s="3">
        <f t="shared" si="2"/>
        <v>12.37850613</v>
      </c>
      <c r="O90" s="135">
        <f>Sheet1!F72</f>
        <v>0.1673675788</v>
      </c>
    </row>
    <row r="91" ht="12.75" customHeight="1">
      <c r="A91" s="134">
        <v>8.7</v>
      </c>
      <c r="B91" s="3">
        <f t="shared" si="1"/>
        <v>251.918052</v>
      </c>
      <c r="C91" s="3">
        <f>A91*Sheet1!D36</f>
        <v>239.25</v>
      </c>
      <c r="E91" s="3">
        <f t="shared" si="2"/>
        <v>12.66805204</v>
      </c>
      <c r="O91" s="135">
        <f>Sheet1!F72</f>
        <v>0.1673675788</v>
      </c>
    </row>
    <row r="92" ht="12.75" customHeight="1">
      <c r="A92" s="134">
        <v>8.8</v>
      </c>
      <c r="B92" s="3">
        <f t="shared" si="1"/>
        <v>254.9609453</v>
      </c>
      <c r="C92" s="3">
        <f>A92*Sheet1!D36</f>
        <v>242</v>
      </c>
      <c r="E92" s="3">
        <f t="shared" si="2"/>
        <v>12.9609453</v>
      </c>
      <c r="O92" s="135">
        <f>Sheet1!F72</f>
        <v>0.1673675788</v>
      </c>
    </row>
    <row r="93" ht="12.75" customHeight="1">
      <c r="A93" s="134">
        <v>8.9</v>
      </c>
      <c r="B93" s="3">
        <f t="shared" si="1"/>
        <v>258.0071859</v>
      </c>
      <c r="C93" s="3">
        <f>A93*Sheet1!D36</f>
        <v>244.75</v>
      </c>
      <c r="E93" s="3">
        <f t="shared" si="2"/>
        <v>13.25718591</v>
      </c>
      <c r="O93" s="135">
        <f>Sheet1!F72</f>
        <v>0.1673675788</v>
      </c>
    </row>
    <row r="94" ht="12.75" customHeight="1">
      <c r="A94" s="134">
        <v>9.0</v>
      </c>
      <c r="B94" s="3">
        <f t="shared" si="1"/>
        <v>261.0567739</v>
      </c>
      <c r="C94" s="3">
        <f>A94*Sheet1!D36</f>
        <v>247.5</v>
      </c>
      <c r="E94" s="3">
        <f t="shared" si="2"/>
        <v>13.55677388</v>
      </c>
      <c r="O94" s="135">
        <f>Sheet1!F72</f>
        <v>0.1673675788</v>
      </c>
    </row>
    <row r="95" ht="12.75" customHeight="1">
      <c r="A95" s="134">
        <v>9.1</v>
      </c>
      <c r="B95" s="3">
        <f t="shared" si="1"/>
        <v>264.1097092</v>
      </c>
      <c r="C95" s="3">
        <f>A95*Sheet1!D36</f>
        <v>250.25</v>
      </c>
      <c r="E95" s="3">
        <f t="shared" si="2"/>
        <v>13.8597092</v>
      </c>
      <c r="O95" s="135">
        <f>Sheet1!F72</f>
        <v>0.1673675788</v>
      </c>
    </row>
    <row r="96" ht="12.75" customHeight="1">
      <c r="A96" s="134">
        <v>9.2</v>
      </c>
      <c r="B96" s="3">
        <f t="shared" si="1"/>
        <v>267.1659919</v>
      </c>
      <c r="C96" s="3">
        <f>A96*Sheet1!D36</f>
        <v>253</v>
      </c>
      <c r="E96" s="3">
        <f t="shared" si="2"/>
        <v>14.16599187</v>
      </c>
      <c r="O96" s="135">
        <f>Sheet1!F72</f>
        <v>0.1673675788</v>
      </c>
    </row>
    <row r="97" ht="12.75" customHeight="1">
      <c r="A97" s="134">
        <v>9.3</v>
      </c>
      <c r="B97" s="3">
        <f t="shared" si="1"/>
        <v>270.2256219</v>
      </c>
      <c r="C97" s="3">
        <f>A97*Sheet1!D36</f>
        <v>255.75</v>
      </c>
      <c r="E97" s="3">
        <f t="shared" si="2"/>
        <v>14.47562189</v>
      </c>
      <c r="O97" s="135">
        <f>Sheet1!F72</f>
        <v>0.1673675788</v>
      </c>
    </row>
    <row r="98" ht="12.75" customHeight="1">
      <c r="A98" s="134">
        <v>9.4</v>
      </c>
      <c r="B98" s="3">
        <f t="shared" si="1"/>
        <v>273.2885993</v>
      </c>
      <c r="C98" s="3">
        <f>A98*Sheet1!D36</f>
        <v>258.5</v>
      </c>
      <c r="E98" s="3">
        <f t="shared" si="2"/>
        <v>14.78859926</v>
      </c>
      <c r="O98" s="135">
        <f>Sheet1!F72</f>
        <v>0.1673675788</v>
      </c>
    </row>
    <row r="99" ht="12.75" customHeight="1">
      <c r="A99" s="134">
        <v>9.5</v>
      </c>
      <c r="B99" s="3">
        <f t="shared" si="1"/>
        <v>276.354924</v>
      </c>
      <c r="C99" s="3">
        <f>A99*Sheet1!D36</f>
        <v>261.25</v>
      </c>
      <c r="E99" s="3">
        <f t="shared" si="2"/>
        <v>15.10492398</v>
      </c>
      <c r="O99" s="135">
        <f>Sheet1!F72</f>
        <v>0.1673675788</v>
      </c>
    </row>
    <row r="100" ht="12.75" customHeight="1">
      <c r="A100" s="134">
        <v>9.6</v>
      </c>
      <c r="B100" s="3">
        <f t="shared" si="1"/>
        <v>279.4245961</v>
      </c>
      <c r="C100" s="3">
        <f>A100*Sheet1!D36</f>
        <v>264</v>
      </c>
      <c r="E100" s="3">
        <f t="shared" si="2"/>
        <v>15.42459606</v>
      </c>
      <c r="O100" s="135">
        <f>Sheet1!F72</f>
        <v>0.1673675788</v>
      </c>
    </row>
    <row r="101" ht="12.75" customHeight="1">
      <c r="A101" s="134">
        <v>9.7</v>
      </c>
      <c r="B101" s="3">
        <f t="shared" si="1"/>
        <v>282.4976155</v>
      </c>
      <c r="C101" s="3">
        <f>A101*Sheet1!D36</f>
        <v>266.75</v>
      </c>
      <c r="E101" s="3">
        <f t="shared" si="2"/>
        <v>15.74761549</v>
      </c>
      <c r="O101" s="135">
        <f>Sheet1!F72</f>
        <v>0.1673675788</v>
      </c>
    </row>
    <row r="102" ht="12.75" customHeight="1">
      <c r="A102" s="134">
        <v>9.8</v>
      </c>
      <c r="B102" s="3">
        <f t="shared" si="1"/>
        <v>285.5739823</v>
      </c>
      <c r="C102" s="3">
        <f>A102*Sheet1!D36</f>
        <v>269.5</v>
      </c>
      <c r="E102" s="3">
        <f t="shared" si="2"/>
        <v>16.07398226</v>
      </c>
      <c r="O102" s="135">
        <f>Sheet1!F72</f>
        <v>0.1673675788</v>
      </c>
    </row>
    <row r="103" ht="12.75" customHeight="1">
      <c r="A103" s="134">
        <v>9.9</v>
      </c>
      <c r="B103" s="3">
        <f t="shared" si="1"/>
        <v>288.6536964</v>
      </c>
      <c r="C103" s="3">
        <f>A103*Sheet1!D36</f>
        <v>272.25</v>
      </c>
      <c r="E103" s="3">
        <f t="shared" si="2"/>
        <v>16.40369639</v>
      </c>
      <c r="O103" s="135">
        <f>Sheet1!F72</f>
        <v>0.1673675788</v>
      </c>
    </row>
    <row r="104" ht="12.75" customHeight="1">
      <c r="A104" s="134">
        <v>10.0</v>
      </c>
      <c r="B104" s="3">
        <f t="shared" si="1"/>
        <v>291.7367579</v>
      </c>
      <c r="C104" s="3">
        <f>A104*Sheet1!D36</f>
        <v>275</v>
      </c>
      <c r="E104" s="3">
        <f t="shared" si="2"/>
        <v>16.73675788</v>
      </c>
      <c r="O104" s="135">
        <f>Sheet1!F72</f>
        <v>0.1673675788</v>
      </c>
    </row>
    <row r="105" ht="12.75" customHeight="1">
      <c r="A105" s="134">
        <v>10.1</v>
      </c>
      <c r="B105" s="3">
        <f t="shared" si="1"/>
        <v>294.8231667</v>
      </c>
      <c r="C105" s="3">
        <f>A105*Sheet1!D36</f>
        <v>277.75</v>
      </c>
      <c r="E105" s="3">
        <f t="shared" si="2"/>
        <v>17.07316671</v>
      </c>
      <c r="O105" s="135">
        <f>Sheet1!F72</f>
        <v>0.1673675788</v>
      </c>
    </row>
    <row r="106" ht="12.75" customHeight="1">
      <c r="A106" s="134">
        <v>10.2</v>
      </c>
      <c r="B106" s="3">
        <f t="shared" si="1"/>
        <v>297.9129229</v>
      </c>
      <c r="C106" s="3">
        <f>A106*Sheet1!D36</f>
        <v>280.5</v>
      </c>
      <c r="E106" s="3">
        <f t="shared" si="2"/>
        <v>17.41292289</v>
      </c>
      <c r="O106" s="135">
        <f>Sheet1!F72</f>
        <v>0.1673675788</v>
      </c>
    </row>
    <row r="107" ht="12.75" customHeight="1">
      <c r="A107" s="134">
        <v>10.3</v>
      </c>
      <c r="B107" s="3">
        <f t="shared" si="1"/>
        <v>301.0060264</v>
      </c>
      <c r="C107" s="3">
        <f>A107*Sheet1!D36</f>
        <v>283.25</v>
      </c>
      <c r="E107" s="3">
        <f t="shared" si="2"/>
        <v>17.75602643</v>
      </c>
      <c r="O107" s="135">
        <f>Sheet1!F72</f>
        <v>0.1673675788</v>
      </c>
    </row>
    <row r="108" ht="12.75" customHeight="1">
      <c r="A108" s="134">
        <v>10.4</v>
      </c>
      <c r="B108" s="3">
        <f t="shared" si="1"/>
        <v>304.1024773</v>
      </c>
      <c r="C108" s="3">
        <f>A108*Sheet1!D36</f>
        <v>286</v>
      </c>
      <c r="E108" s="3">
        <f t="shared" si="2"/>
        <v>18.10247732</v>
      </c>
      <c r="O108" s="135">
        <f>Sheet1!F72</f>
        <v>0.1673675788</v>
      </c>
    </row>
    <row r="109" ht="12.75" customHeight="1">
      <c r="A109" s="134">
        <v>10.5</v>
      </c>
      <c r="B109" s="3">
        <f t="shared" si="1"/>
        <v>307.2022756</v>
      </c>
      <c r="C109" s="3">
        <f>A109*Sheet1!D36</f>
        <v>288.75</v>
      </c>
      <c r="E109" s="3">
        <f t="shared" si="2"/>
        <v>18.45227556</v>
      </c>
      <c r="O109" s="135">
        <f>Sheet1!F72</f>
        <v>0.1673675788</v>
      </c>
    </row>
    <row r="110" ht="12.75" customHeight="1">
      <c r="A110" s="134">
        <v>10.6</v>
      </c>
      <c r="B110" s="3">
        <f t="shared" si="1"/>
        <v>310.3054212</v>
      </c>
      <c r="C110" s="3">
        <f>A110*Sheet1!D36</f>
        <v>291.5</v>
      </c>
      <c r="E110" s="3">
        <f t="shared" si="2"/>
        <v>18.80542115</v>
      </c>
      <c r="O110" s="135">
        <f>Sheet1!F72</f>
        <v>0.1673675788</v>
      </c>
    </row>
    <row r="111" ht="12.75" customHeight="1">
      <c r="A111" s="134">
        <v>10.7</v>
      </c>
      <c r="B111" s="3">
        <f t="shared" si="1"/>
        <v>313.4119141</v>
      </c>
      <c r="C111" s="3">
        <f>A111*Sheet1!D36</f>
        <v>294.25</v>
      </c>
      <c r="E111" s="3">
        <f t="shared" si="2"/>
        <v>19.16191409</v>
      </c>
      <c r="O111" s="135">
        <f>Sheet1!F72</f>
        <v>0.1673675788</v>
      </c>
    </row>
    <row r="112" ht="12.75" customHeight="1">
      <c r="A112" s="134">
        <v>10.8</v>
      </c>
      <c r="B112" s="3">
        <f t="shared" si="1"/>
        <v>316.5217544</v>
      </c>
      <c r="C112" s="3">
        <f>A112*Sheet1!D36</f>
        <v>297</v>
      </c>
      <c r="E112" s="3">
        <f t="shared" si="2"/>
        <v>19.52175439</v>
      </c>
      <c r="O112" s="135">
        <f>Sheet1!F72</f>
        <v>0.1673675788</v>
      </c>
    </row>
    <row r="113" ht="12.75" customHeight="1">
      <c r="A113" s="134">
        <v>10.9</v>
      </c>
      <c r="B113" s="3">
        <f t="shared" si="1"/>
        <v>319.634942</v>
      </c>
      <c r="C113" s="3">
        <f>A113*Sheet1!D36</f>
        <v>299.75</v>
      </c>
      <c r="E113" s="3">
        <f t="shared" si="2"/>
        <v>19.88494203</v>
      </c>
      <c r="O113" s="135">
        <f>Sheet1!F72</f>
        <v>0.1673675788</v>
      </c>
    </row>
    <row r="114" ht="12.75" customHeight="1">
      <c r="A114" s="134">
        <v>11.0</v>
      </c>
      <c r="B114" s="3">
        <f t="shared" si="1"/>
        <v>322.751477</v>
      </c>
      <c r="C114" s="3">
        <f>A114*Sheet1!D36</f>
        <v>302.5</v>
      </c>
      <c r="E114" s="3">
        <f t="shared" si="2"/>
        <v>20.25147703</v>
      </c>
      <c r="O114" s="135">
        <f>Sheet1!F72</f>
        <v>0.1673675788</v>
      </c>
    </row>
    <row r="115" ht="12.75" customHeight="1">
      <c r="A115" s="134">
        <v>11.1</v>
      </c>
      <c r="B115" s="3">
        <f t="shared" si="1"/>
        <v>325.8713594</v>
      </c>
      <c r="C115" s="3">
        <f>A115*Sheet1!D36</f>
        <v>305.25</v>
      </c>
      <c r="E115" s="3">
        <f t="shared" si="2"/>
        <v>20.62135938</v>
      </c>
      <c r="O115" s="135">
        <f>Sheet1!F72</f>
        <v>0.1673675788</v>
      </c>
    </row>
    <row r="116" ht="12.75" customHeight="1">
      <c r="A116" s="134">
        <v>11.2</v>
      </c>
      <c r="B116" s="3">
        <f t="shared" si="1"/>
        <v>328.9945891</v>
      </c>
      <c r="C116" s="3">
        <f>A116*Sheet1!D36</f>
        <v>308</v>
      </c>
      <c r="E116" s="3">
        <f t="shared" si="2"/>
        <v>20.99458908</v>
      </c>
      <c r="O116" s="135">
        <f>Sheet1!F72</f>
        <v>0.1673675788</v>
      </c>
    </row>
    <row r="117" ht="12.75" customHeight="1">
      <c r="A117" s="134">
        <v>11.3</v>
      </c>
      <c r="B117" s="3">
        <f t="shared" si="1"/>
        <v>332.1211661</v>
      </c>
      <c r="C117" s="3">
        <f>A117*Sheet1!D36</f>
        <v>310.75</v>
      </c>
      <c r="E117" s="3">
        <f t="shared" si="2"/>
        <v>21.37116613</v>
      </c>
      <c r="O117" s="135">
        <f>Sheet1!F72</f>
        <v>0.1673675788</v>
      </c>
    </row>
    <row r="118" ht="12.75" customHeight="1">
      <c r="A118" s="134">
        <v>11.4</v>
      </c>
      <c r="B118" s="3">
        <f t="shared" si="1"/>
        <v>335.2510905</v>
      </c>
      <c r="C118" s="3">
        <f>A118*Sheet1!D36</f>
        <v>313.5</v>
      </c>
      <c r="E118" s="3">
        <f t="shared" si="2"/>
        <v>21.75109054</v>
      </c>
      <c r="O118" s="135">
        <f>Sheet1!F72</f>
        <v>0.1673675788</v>
      </c>
    </row>
    <row r="119" ht="12.75" customHeight="1">
      <c r="A119" s="134">
        <v>11.5</v>
      </c>
      <c r="B119" s="3">
        <f t="shared" si="1"/>
        <v>338.3843623</v>
      </c>
      <c r="C119" s="3">
        <f>A119*Sheet1!D36</f>
        <v>316.25</v>
      </c>
      <c r="E119" s="3">
        <f t="shared" si="2"/>
        <v>22.13436229</v>
      </c>
      <c r="O119" s="135">
        <f>Sheet1!F72</f>
        <v>0.1673675788</v>
      </c>
    </row>
    <row r="120" ht="12.75" customHeight="1">
      <c r="A120" s="134">
        <v>11.6</v>
      </c>
      <c r="B120" s="3">
        <f t="shared" si="1"/>
        <v>341.5209814</v>
      </c>
      <c r="C120" s="3">
        <f>A120*Sheet1!D36</f>
        <v>319</v>
      </c>
      <c r="E120" s="3">
        <f t="shared" si="2"/>
        <v>22.5209814</v>
      </c>
      <c r="O120" s="135">
        <f>Sheet1!F72</f>
        <v>0.1673675788</v>
      </c>
    </row>
    <row r="121" ht="12.75" customHeight="1">
      <c r="A121" s="134">
        <v>11.7</v>
      </c>
      <c r="B121" s="3">
        <f t="shared" si="1"/>
        <v>344.6609479</v>
      </c>
      <c r="C121" s="3">
        <f>A121*Sheet1!D36</f>
        <v>321.75</v>
      </c>
      <c r="E121" s="3">
        <f t="shared" si="2"/>
        <v>22.91094786</v>
      </c>
      <c r="O121" s="135">
        <f>Sheet1!F72</f>
        <v>0.1673675788</v>
      </c>
    </row>
    <row r="122" ht="12.75" customHeight="1">
      <c r="A122" s="134">
        <v>11.8</v>
      </c>
      <c r="B122" s="3">
        <f t="shared" si="1"/>
        <v>347.8042617</v>
      </c>
      <c r="C122" s="3">
        <f>A122*Sheet1!D36</f>
        <v>324.5</v>
      </c>
      <c r="E122" s="3">
        <f t="shared" si="2"/>
        <v>23.30426167</v>
      </c>
      <c r="O122" s="135">
        <f>Sheet1!F72</f>
        <v>0.1673675788</v>
      </c>
    </row>
    <row r="123" ht="12.75" customHeight="1">
      <c r="A123" s="134">
        <v>11.9</v>
      </c>
      <c r="B123" s="3">
        <f t="shared" si="1"/>
        <v>350.9509228</v>
      </c>
      <c r="C123" s="3">
        <f>A123*Sheet1!D36</f>
        <v>327.25</v>
      </c>
      <c r="E123" s="3">
        <f t="shared" si="2"/>
        <v>23.70092283</v>
      </c>
      <c r="O123" s="135">
        <f>Sheet1!F72</f>
        <v>0.1673675788</v>
      </c>
    </row>
    <row r="124" ht="12.75" customHeight="1">
      <c r="A124" s="134">
        <v>12.0</v>
      </c>
      <c r="B124" s="3">
        <f t="shared" si="1"/>
        <v>354.1009313</v>
      </c>
      <c r="C124" s="3">
        <f>A124*Sheet1!D36</f>
        <v>330</v>
      </c>
      <c r="E124" s="3">
        <f t="shared" si="2"/>
        <v>24.10093134</v>
      </c>
      <c r="O124" s="135">
        <f>Sheet1!F72</f>
        <v>0.1673675788</v>
      </c>
    </row>
    <row r="125" ht="12.75" customHeight="1">
      <c r="A125" s="134">
        <v>12.1</v>
      </c>
      <c r="B125" s="3">
        <f t="shared" si="1"/>
        <v>357.2542872</v>
      </c>
      <c r="C125" s="3">
        <f>A125*Sheet1!D36</f>
        <v>332.75</v>
      </c>
      <c r="E125" s="3">
        <f t="shared" si="2"/>
        <v>24.50428721</v>
      </c>
      <c r="O125" s="135">
        <f>Sheet1!F72</f>
        <v>0.1673675788</v>
      </c>
    </row>
    <row r="126" ht="12.75" customHeight="1">
      <c r="A126" s="134">
        <v>12.2</v>
      </c>
      <c r="B126" s="3">
        <f t="shared" si="1"/>
        <v>360.4109904</v>
      </c>
      <c r="C126" s="3">
        <f>A126*Sheet1!D36</f>
        <v>335.5</v>
      </c>
      <c r="E126" s="3">
        <f t="shared" si="2"/>
        <v>24.91099042</v>
      </c>
      <c r="O126" s="135">
        <f>Sheet1!F72</f>
        <v>0.1673675788</v>
      </c>
    </row>
    <row r="127" ht="12.75" customHeight="1">
      <c r="A127" s="134">
        <v>12.3</v>
      </c>
      <c r="B127" s="3">
        <f t="shared" si="1"/>
        <v>363.571041</v>
      </c>
      <c r="C127" s="3">
        <f>A127*Sheet1!D36</f>
        <v>338.25</v>
      </c>
      <c r="E127" s="3">
        <f t="shared" si="2"/>
        <v>25.32104099</v>
      </c>
      <c r="O127" s="135">
        <f>Sheet1!F72</f>
        <v>0.1673675788</v>
      </c>
    </row>
    <row r="128" ht="12.75" customHeight="1">
      <c r="A128" s="134">
        <v>12.4</v>
      </c>
      <c r="B128" s="3">
        <f t="shared" si="1"/>
        <v>366.7344389</v>
      </c>
      <c r="C128" s="3">
        <f>A128*Sheet1!D36</f>
        <v>341</v>
      </c>
      <c r="E128" s="3">
        <f t="shared" si="2"/>
        <v>25.73443891</v>
      </c>
      <c r="O128" s="135">
        <f>Sheet1!F72</f>
        <v>0.1673675788</v>
      </c>
    </row>
    <row r="129" ht="12.75" customHeight="1">
      <c r="A129" s="134">
        <v>12.5</v>
      </c>
      <c r="B129" s="3">
        <f t="shared" si="1"/>
        <v>369.9011842</v>
      </c>
      <c r="C129" s="3">
        <f>A129*Sheet1!D36</f>
        <v>343.75</v>
      </c>
      <c r="E129" s="3">
        <f t="shared" si="2"/>
        <v>26.15118418</v>
      </c>
      <c r="O129" s="135">
        <f>Sheet1!F72</f>
        <v>0.1673675788</v>
      </c>
    </row>
    <row r="130" ht="12.75" customHeight="1">
      <c r="A130" s="134">
        <v>12.6</v>
      </c>
      <c r="B130" s="3">
        <f t="shared" si="1"/>
        <v>373.0712768</v>
      </c>
      <c r="C130" s="3">
        <f>A130*Sheet1!D36</f>
        <v>346.5</v>
      </c>
      <c r="E130" s="3">
        <f t="shared" si="2"/>
        <v>26.57127681</v>
      </c>
      <c r="O130" s="135">
        <f>Sheet1!F72</f>
        <v>0.1673675788</v>
      </c>
    </row>
    <row r="131" ht="12.75" customHeight="1">
      <c r="A131" s="134">
        <v>12.7</v>
      </c>
      <c r="B131" s="3">
        <f t="shared" si="1"/>
        <v>376.2447168</v>
      </c>
      <c r="C131" s="3">
        <f>A131*Sheet1!D36</f>
        <v>349.25</v>
      </c>
      <c r="E131" s="3">
        <f t="shared" si="2"/>
        <v>26.99471678</v>
      </c>
      <c r="O131" s="135">
        <f>Sheet1!F72</f>
        <v>0.1673675788</v>
      </c>
    </row>
    <row r="132" ht="12.75" customHeight="1">
      <c r="A132" s="134">
        <v>12.8</v>
      </c>
      <c r="B132" s="3">
        <f t="shared" si="1"/>
        <v>379.4215041</v>
      </c>
      <c r="C132" s="3">
        <f>A132*Sheet1!D36</f>
        <v>352</v>
      </c>
      <c r="E132" s="3">
        <f t="shared" si="2"/>
        <v>27.42150411</v>
      </c>
      <c r="O132" s="135">
        <f>Sheet1!F72</f>
        <v>0.1673675788</v>
      </c>
    </row>
    <row r="133" ht="12.75" customHeight="1">
      <c r="A133" s="134">
        <v>12.9</v>
      </c>
      <c r="B133" s="3">
        <f t="shared" si="1"/>
        <v>382.6016388</v>
      </c>
      <c r="C133" s="3">
        <f>A133*Sheet1!D36</f>
        <v>354.75</v>
      </c>
      <c r="E133" s="3">
        <f t="shared" si="2"/>
        <v>27.85163878</v>
      </c>
      <c r="O133" s="135">
        <f>Sheet1!F72</f>
        <v>0.1673675788</v>
      </c>
    </row>
    <row r="134" ht="12.75" customHeight="1">
      <c r="A134" s="134">
        <v>13.0</v>
      </c>
      <c r="B134" s="3">
        <f t="shared" si="1"/>
        <v>385.7851208</v>
      </c>
      <c r="C134" s="3">
        <f>A134*Sheet1!D36</f>
        <v>357.5</v>
      </c>
      <c r="E134" s="3">
        <f t="shared" si="2"/>
        <v>28.28512081</v>
      </c>
      <c r="O134" s="135">
        <f>Sheet1!F72</f>
        <v>0.1673675788</v>
      </c>
    </row>
    <row r="135" ht="12.75" customHeight="1">
      <c r="A135" s="134">
        <v>13.1</v>
      </c>
      <c r="B135" s="3">
        <f t="shared" si="1"/>
        <v>388.9719502</v>
      </c>
      <c r="C135" s="3">
        <f>A135*Sheet1!D36</f>
        <v>360.25</v>
      </c>
      <c r="E135" s="3">
        <f t="shared" si="2"/>
        <v>28.72195019</v>
      </c>
      <c r="O135" s="135">
        <f>Sheet1!F72</f>
        <v>0.1673675788</v>
      </c>
    </row>
    <row r="136" ht="12.75" customHeight="1">
      <c r="A136" s="134">
        <v>13.2</v>
      </c>
      <c r="B136" s="3">
        <f t="shared" si="1"/>
        <v>392.1621269</v>
      </c>
      <c r="C136" s="3">
        <f>A136*Sheet1!D36</f>
        <v>363</v>
      </c>
      <c r="E136" s="3">
        <f t="shared" si="2"/>
        <v>29.16212692</v>
      </c>
      <c r="O136" s="135">
        <f>Sheet1!F72</f>
        <v>0.1673675788</v>
      </c>
    </row>
    <row r="137" ht="12.75" customHeight="1">
      <c r="A137" s="134">
        <v>13.3</v>
      </c>
      <c r="B137" s="3">
        <f t="shared" si="1"/>
        <v>395.355651</v>
      </c>
      <c r="C137" s="3">
        <f>A137*Sheet1!D36</f>
        <v>365.75</v>
      </c>
      <c r="E137" s="3">
        <f t="shared" si="2"/>
        <v>29.60565101</v>
      </c>
      <c r="O137" s="135">
        <f>Sheet1!F72</f>
        <v>0.1673675788</v>
      </c>
    </row>
    <row r="138" ht="12.75" customHeight="1">
      <c r="A138" s="134">
        <v>13.4</v>
      </c>
      <c r="B138" s="3">
        <f t="shared" si="1"/>
        <v>398.5525224</v>
      </c>
      <c r="C138" s="3">
        <f>A138*Sheet1!D36</f>
        <v>368.5</v>
      </c>
      <c r="E138" s="3">
        <f t="shared" si="2"/>
        <v>30.05252244</v>
      </c>
      <c r="O138" s="135">
        <f>Sheet1!F72</f>
        <v>0.1673675788</v>
      </c>
    </row>
    <row r="139" ht="12.75" customHeight="1">
      <c r="A139" s="134">
        <v>13.5</v>
      </c>
      <c r="B139" s="3">
        <f t="shared" si="1"/>
        <v>401.7527412</v>
      </c>
      <c r="C139" s="3">
        <f>A139*Sheet1!D36</f>
        <v>371.25</v>
      </c>
      <c r="E139" s="3">
        <f t="shared" si="2"/>
        <v>30.50274123</v>
      </c>
      <c r="O139" s="135">
        <f>Sheet1!F72</f>
        <v>0.1673675788</v>
      </c>
    </row>
    <row r="140" ht="12.75" customHeight="1">
      <c r="A140" s="134">
        <v>13.6</v>
      </c>
      <c r="B140" s="3">
        <f t="shared" si="1"/>
        <v>404.9563074</v>
      </c>
      <c r="C140" s="3">
        <f>A140*Sheet1!D36</f>
        <v>374</v>
      </c>
      <c r="E140" s="3">
        <f t="shared" si="2"/>
        <v>30.95630737</v>
      </c>
      <c r="O140" s="135">
        <f>Sheet1!F72</f>
        <v>0.1673675788</v>
      </c>
    </row>
    <row r="141" ht="12.75" customHeight="1">
      <c r="A141" s="134">
        <v>13.7</v>
      </c>
      <c r="B141" s="3">
        <f t="shared" si="1"/>
        <v>408.1632209</v>
      </c>
      <c r="C141" s="3">
        <f>A141*Sheet1!D36</f>
        <v>376.75</v>
      </c>
      <c r="E141" s="3">
        <f t="shared" si="2"/>
        <v>31.41322086</v>
      </c>
      <c r="O141" s="135">
        <f>Sheet1!F72</f>
        <v>0.1673675788</v>
      </c>
    </row>
    <row r="142" ht="12.75" customHeight="1">
      <c r="A142" s="134">
        <v>13.8</v>
      </c>
      <c r="B142" s="3">
        <f t="shared" si="1"/>
        <v>411.3734817</v>
      </c>
      <c r="C142" s="3">
        <f>A142*Sheet1!D36</f>
        <v>379.5</v>
      </c>
      <c r="E142" s="3">
        <f t="shared" si="2"/>
        <v>31.8734817</v>
      </c>
      <c r="O142" s="135">
        <f>Sheet1!F72</f>
        <v>0.1673675788</v>
      </c>
    </row>
    <row r="143" ht="12.75" customHeight="1">
      <c r="A143" s="134">
        <v>13.9</v>
      </c>
      <c r="B143" s="3">
        <f t="shared" si="1"/>
        <v>414.5870899</v>
      </c>
      <c r="C143" s="3">
        <f>A143*Sheet1!D36</f>
        <v>382.25</v>
      </c>
      <c r="E143" s="3">
        <f t="shared" si="2"/>
        <v>32.33708989</v>
      </c>
      <c r="O143" s="135">
        <f>Sheet1!F72</f>
        <v>0.1673675788</v>
      </c>
    </row>
    <row r="144" ht="12.75" customHeight="1">
      <c r="A144" s="134">
        <v>14.0</v>
      </c>
      <c r="B144" s="3">
        <f t="shared" si="1"/>
        <v>417.8040454</v>
      </c>
      <c r="C144" s="3">
        <f>A144*Sheet1!D36</f>
        <v>385</v>
      </c>
      <c r="E144" s="3">
        <f t="shared" si="2"/>
        <v>32.80404544</v>
      </c>
      <c r="O144" s="135">
        <f>Sheet1!F72</f>
        <v>0.1673675788</v>
      </c>
    </row>
    <row r="145" ht="12.75" customHeight="1">
      <c r="A145" s="134">
        <v>14.1</v>
      </c>
      <c r="B145" s="3">
        <f t="shared" si="1"/>
        <v>421.0243483</v>
      </c>
      <c r="C145" s="3">
        <f>A145*Sheet1!D36</f>
        <v>387.75</v>
      </c>
      <c r="E145" s="3">
        <f t="shared" si="2"/>
        <v>33.27434833</v>
      </c>
      <c r="O145" s="135">
        <f>Sheet1!F72</f>
        <v>0.1673675788</v>
      </c>
    </row>
    <row r="146" ht="12.75" customHeight="1">
      <c r="A146" s="134">
        <v>14.2</v>
      </c>
      <c r="B146" s="3">
        <f t="shared" si="1"/>
        <v>424.2479986</v>
      </c>
      <c r="C146" s="3">
        <f>A146*Sheet1!D36</f>
        <v>390.5</v>
      </c>
      <c r="E146" s="3">
        <f t="shared" si="2"/>
        <v>33.74799858</v>
      </c>
      <c r="O146" s="135">
        <f>Sheet1!F72</f>
        <v>0.1673675788</v>
      </c>
    </row>
    <row r="147" ht="12.75" customHeight="1">
      <c r="A147" s="134">
        <v>14.3</v>
      </c>
      <c r="B147" s="3">
        <f t="shared" si="1"/>
        <v>427.4749962</v>
      </c>
      <c r="C147" s="3">
        <f>A147*Sheet1!D36</f>
        <v>393.25</v>
      </c>
      <c r="E147" s="3">
        <f t="shared" si="2"/>
        <v>34.22499618</v>
      </c>
      <c r="O147" s="135">
        <f>Sheet1!F72</f>
        <v>0.1673675788</v>
      </c>
    </row>
    <row r="148" ht="12.75" customHeight="1">
      <c r="A148" s="134">
        <v>14.4</v>
      </c>
      <c r="B148" s="3">
        <f t="shared" si="1"/>
        <v>430.7053411</v>
      </c>
      <c r="C148" s="3">
        <f>A148*Sheet1!D36</f>
        <v>396</v>
      </c>
      <c r="E148" s="3">
        <f t="shared" si="2"/>
        <v>34.70534113</v>
      </c>
      <c r="O148" s="135">
        <f>Sheet1!F72</f>
        <v>0.1673675788</v>
      </c>
    </row>
    <row r="149" ht="12.75" customHeight="1">
      <c r="A149" s="134">
        <v>14.5</v>
      </c>
      <c r="B149" s="3">
        <f t="shared" si="1"/>
        <v>433.9390334</v>
      </c>
      <c r="C149" s="3">
        <f>A149*Sheet1!D36</f>
        <v>398.75</v>
      </c>
      <c r="E149" s="3">
        <f t="shared" si="2"/>
        <v>35.18903344</v>
      </c>
      <c r="O149" s="135">
        <f>Sheet1!F72</f>
        <v>0.1673675788</v>
      </c>
    </row>
    <row r="150" ht="12.75" customHeight="1">
      <c r="A150" s="134">
        <v>14.6</v>
      </c>
      <c r="B150" s="3">
        <f t="shared" si="1"/>
        <v>437.1760731</v>
      </c>
      <c r="C150" s="3">
        <f>A150*Sheet1!D36</f>
        <v>401.5</v>
      </c>
      <c r="E150" s="3">
        <f t="shared" si="2"/>
        <v>35.67607309</v>
      </c>
      <c r="O150" s="135">
        <f>Sheet1!F72</f>
        <v>0.1673675788</v>
      </c>
    </row>
    <row r="151" ht="12.75" customHeight="1">
      <c r="A151" s="134">
        <v>14.7</v>
      </c>
      <c r="B151" s="3">
        <f t="shared" si="1"/>
        <v>440.4164601</v>
      </c>
      <c r="C151" s="3">
        <f>A151*Sheet1!D36</f>
        <v>404.25</v>
      </c>
      <c r="E151" s="3">
        <f t="shared" si="2"/>
        <v>36.1664601</v>
      </c>
      <c r="O151" s="135">
        <f>Sheet1!F72</f>
        <v>0.1673675788</v>
      </c>
    </row>
    <row r="152" ht="12.75" customHeight="1">
      <c r="A152" s="134">
        <v>14.8</v>
      </c>
      <c r="B152" s="3">
        <f t="shared" si="1"/>
        <v>443.6601945</v>
      </c>
      <c r="C152" s="3">
        <f>A152*Sheet1!D36</f>
        <v>407</v>
      </c>
      <c r="E152" s="3">
        <f t="shared" si="2"/>
        <v>36.66019445</v>
      </c>
      <c r="O152" s="135">
        <f>Sheet1!F72</f>
        <v>0.1673675788</v>
      </c>
    </row>
    <row r="153" ht="12.75" customHeight="1">
      <c r="A153" s="134">
        <v>14.9</v>
      </c>
      <c r="B153" s="3">
        <f t="shared" si="1"/>
        <v>446.9072762</v>
      </c>
      <c r="C153" s="3">
        <f>A153*Sheet1!D36</f>
        <v>409.75</v>
      </c>
      <c r="E153" s="3">
        <f t="shared" si="2"/>
        <v>37.15727616</v>
      </c>
      <c r="O153" s="135">
        <f>Sheet1!F72</f>
        <v>0.1673675788</v>
      </c>
    </row>
    <row r="154" ht="12.75" customHeight="1">
      <c r="A154" s="134">
        <v>15.0</v>
      </c>
      <c r="B154" s="3">
        <f t="shared" si="1"/>
        <v>450.1577052</v>
      </c>
      <c r="C154" s="3">
        <f>A154*Sheet1!D36</f>
        <v>412.5</v>
      </c>
      <c r="E154" s="3">
        <f t="shared" si="2"/>
        <v>37.65770522</v>
      </c>
      <c r="O154" s="135">
        <f>Sheet1!F72</f>
        <v>0.1673675788</v>
      </c>
    </row>
    <row r="155" ht="12.75" customHeight="1">
      <c r="A155" s="134">
        <v>15.1</v>
      </c>
      <c r="B155" s="3">
        <f t="shared" si="1"/>
        <v>453.4114816</v>
      </c>
      <c r="C155" s="3">
        <f>A155*Sheet1!D36</f>
        <v>415.25</v>
      </c>
      <c r="E155" s="3">
        <f t="shared" si="2"/>
        <v>38.16148163</v>
      </c>
      <c r="O155" s="135">
        <f>Sheet1!F72</f>
        <v>0.1673675788</v>
      </c>
    </row>
    <row r="156" ht="12.75" customHeight="1">
      <c r="A156" s="134">
        <v>15.2</v>
      </c>
      <c r="B156" s="3">
        <f t="shared" si="1"/>
        <v>456.6686054</v>
      </c>
      <c r="C156" s="3">
        <f>A156*Sheet1!D36</f>
        <v>418</v>
      </c>
      <c r="E156" s="3">
        <f t="shared" si="2"/>
        <v>38.6686054</v>
      </c>
      <c r="O156" s="135">
        <f>Sheet1!F72</f>
        <v>0.1673675788</v>
      </c>
    </row>
    <row r="157" ht="12.75" customHeight="1">
      <c r="A157" s="134">
        <v>15.3</v>
      </c>
      <c r="B157" s="3">
        <f t="shared" si="1"/>
        <v>459.9290765</v>
      </c>
      <c r="C157" s="3">
        <f>A157*Sheet1!D36</f>
        <v>420.75</v>
      </c>
      <c r="E157" s="3">
        <f t="shared" si="2"/>
        <v>39.17907651</v>
      </c>
      <c r="O157" s="135">
        <f>Sheet1!F72</f>
        <v>0.1673675788</v>
      </c>
    </row>
    <row r="158" ht="12.75" customHeight="1">
      <c r="A158" s="134">
        <v>15.4</v>
      </c>
      <c r="B158" s="3">
        <f t="shared" si="1"/>
        <v>463.192895</v>
      </c>
      <c r="C158" s="3">
        <f>A158*Sheet1!D36</f>
        <v>423.5</v>
      </c>
      <c r="E158" s="3">
        <f t="shared" si="2"/>
        <v>39.69289498</v>
      </c>
      <c r="O158" s="135">
        <f>Sheet1!F72</f>
        <v>0.1673675788</v>
      </c>
    </row>
    <row r="159" ht="12.75" customHeight="1">
      <c r="A159" s="134">
        <v>15.5</v>
      </c>
      <c r="B159" s="3">
        <f t="shared" si="1"/>
        <v>466.4600608</v>
      </c>
      <c r="C159" s="3">
        <f>A159*Sheet1!D36</f>
        <v>426.25</v>
      </c>
      <c r="E159" s="3">
        <f t="shared" si="2"/>
        <v>40.2100608</v>
      </c>
      <c r="O159" s="135">
        <f>Sheet1!F72</f>
        <v>0.1673675788</v>
      </c>
    </row>
    <row r="160" ht="12.75" customHeight="1">
      <c r="A160" s="134">
        <v>15.6</v>
      </c>
      <c r="B160" s="3">
        <f t="shared" si="1"/>
        <v>469.730574</v>
      </c>
      <c r="C160" s="3">
        <f>A160*Sheet1!D36</f>
        <v>429</v>
      </c>
      <c r="E160" s="3">
        <f t="shared" si="2"/>
        <v>40.73057397</v>
      </c>
      <c r="O160" s="135">
        <f>Sheet1!F72</f>
        <v>0.1673675788</v>
      </c>
    </row>
    <row r="161" ht="12.75" customHeight="1">
      <c r="A161" s="134">
        <v>15.7</v>
      </c>
      <c r="B161" s="3">
        <f t="shared" si="1"/>
        <v>473.0044345</v>
      </c>
      <c r="C161" s="3">
        <f>A161*Sheet1!D36</f>
        <v>431.75</v>
      </c>
      <c r="E161" s="3">
        <f t="shared" si="2"/>
        <v>41.25443449</v>
      </c>
      <c r="O161" s="135">
        <f>Sheet1!F72</f>
        <v>0.1673675788</v>
      </c>
    </row>
    <row r="162" ht="12.75" customHeight="1">
      <c r="A162" s="134">
        <v>15.8</v>
      </c>
      <c r="B162" s="3">
        <f t="shared" si="1"/>
        <v>476.2816424</v>
      </c>
      <c r="C162" s="3">
        <f>A162*Sheet1!D36</f>
        <v>434.5</v>
      </c>
      <c r="E162" s="3">
        <f t="shared" si="2"/>
        <v>41.78164236</v>
      </c>
      <c r="O162" s="135">
        <f>Sheet1!F72</f>
        <v>0.1673675788</v>
      </c>
    </row>
    <row r="163" ht="12.75" customHeight="1">
      <c r="A163" s="134">
        <v>15.9</v>
      </c>
      <c r="B163" s="3">
        <f t="shared" si="1"/>
        <v>479.5621976</v>
      </c>
      <c r="C163" s="3">
        <f>A163*Sheet1!D36</f>
        <v>437.25</v>
      </c>
      <c r="E163" s="3">
        <f t="shared" si="2"/>
        <v>42.31219759</v>
      </c>
      <c r="O163" s="135">
        <f>Sheet1!F72</f>
        <v>0.1673675788</v>
      </c>
    </row>
    <row r="164" ht="12.75" customHeight="1">
      <c r="A164" s="134">
        <v>16.0</v>
      </c>
      <c r="B164" s="3">
        <f t="shared" si="1"/>
        <v>482.8461002</v>
      </c>
      <c r="C164" s="3">
        <f>A164*Sheet1!D36</f>
        <v>440</v>
      </c>
      <c r="E164" s="3">
        <f t="shared" si="2"/>
        <v>42.84610016</v>
      </c>
      <c r="O164" s="135">
        <f>Sheet1!F72</f>
        <v>0.1673675788</v>
      </c>
    </row>
    <row r="165" ht="12.75" customHeight="1">
      <c r="A165" s="134">
        <v>16.1</v>
      </c>
      <c r="B165" s="3">
        <f t="shared" si="1"/>
        <v>486.1333501</v>
      </c>
      <c r="C165" s="3">
        <f>A165*Sheet1!D36</f>
        <v>442.75</v>
      </c>
      <c r="E165" s="3">
        <f t="shared" si="2"/>
        <v>43.38335009</v>
      </c>
      <c r="O165" s="135">
        <f>Sheet1!F72</f>
        <v>0.1673675788</v>
      </c>
    </row>
    <row r="166" ht="12.75" customHeight="1">
      <c r="A166" s="134">
        <v>16.2</v>
      </c>
      <c r="B166" s="3">
        <f t="shared" si="1"/>
        <v>489.4239474</v>
      </c>
      <c r="C166" s="3">
        <f>A166*Sheet1!D36</f>
        <v>445.5</v>
      </c>
      <c r="E166" s="3">
        <f t="shared" si="2"/>
        <v>43.92394737</v>
      </c>
      <c r="O166" s="135">
        <f>Sheet1!F72</f>
        <v>0.1673675788</v>
      </c>
    </row>
    <row r="167" ht="12.75" customHeight="1">
      <c r="A167" s="134">
        <v>16.3</v>
      </c>
      <c r="B167" s="3">
        <f t="shared" si="1"/>
        <v>492.717892</v>
      </c>
      <c r="C167" s="3">
        <f>A167*Sheet1!D36</f>
        <v>448.25</v>
      </c>
      <c r="E167" s="3">
        <f t="shared" si="2"/>
        <v>44.467892</v>
      </c>
      <c r="O167" s="135">
        <f>Sheet1!F72</f>
        <v>0.1673675788</v>
      </c>
    </row>
    <row r="168" ht="12.75" customHeight="1">
      <c r="A168" s="134">
        <v>16.4</v>
      </c>
      <c r="B168" s="3">
        <f t="shared" si="1"/>
        <v>496.015184</v>
      </c>
      <c r="C168" s="3">
        <f>A168*Sheet1!D36</f>
        <v>451</v>
      </c>
      <c r="E168" s="3">
        <f t="shared" si="2"/>
        <v>45.01518399</v>
      </c>
      <c r="O168" s="135">
        <f>Sheet1!F72</f>
        <v>0.1673675788</v>
      </c>
    </row>
    <row r="169" ht="12.75" customHeight="1">
      <c r="A169" s="134">
        <v>16.5</v>
      </c>
      <c r="B169" s="3">
        <f t="shared" si="1"/>
        <v>499.3158233</v>
      </c>
      <c r="C169" s="3">
        <f>A169*Sheet1!D36</f>
        <v>453.75</v>
      </c>
      <c r="E169" s="3">
        <f t="shared" si="2"/>
        <v>45.56582332</v>
      </c>
      <c r="O169" s="135">
        <f>Sheet1!F72</f>
        <v>0.1673675788</v>
      </c>
    </row>
    <row r="170" ht="12.75" customHeight="1">
      <c r="A170" s="134">
        <v>16.6</v>
      </c>
      <c r="B170" s="3">
        <f t="shared" si="1"/>
        <v>502.61981</v>
      </c>
      <c r="C170" s="3">
        <f>A170*Sheet1!D36</f>
        <v>456.5</v>
      </c>
      <c r="E170" s="3">
        <f t="shared" si="2"/>
        <v>46.11981001</v>
      </c>
      <c r="O170" s="135">
        <f>Sheet1!F72</f>
        <v>0.1673675788</v>
      </c>
    </row>
    <row r="171" ht="12.75" customHeight="1">
      <c r="A171" s="134">
        <v>16.7</v>
      </c>
      <c r="B171" s="3">
        <f t="shared" si="1"/>
        <v>505.927144</v>
      </c>
      <c r="C171" s="3">
        <f>A171*Sheet1!D36</f>
        <v>459.25</v>
      </c>
      <c r="E171" s="3">
        <f t="shared" si="2"/>
        <v>46.67714404</v>
      </c>
      <c r="O171" s="135">
        <f>Sheet1!F72</f>
        <v>0.1673675788</v>
      </c>
    </row>
    <row r="172" ht="12.75" customHeight="1">
      <c r="A172" s="134">
        <v>16.8</v>
      </c>
      <c r="B172" s="3">
        <f t="shared" si="1"/>
        <v>509.2378254</v>
      </c>
      <c r="C172" s="3">
        <f>A172*Sheet1!D36</f>
        <v>462</v>
      </c>
      <c r="E172" s="3">
        <f t="shared" si="2"/>
        <v>47.23782543</v>
      </c>
      <c r="O172" s="135">
        <f>Sheet1!F72</f>
        <v>0.1673675788</v>
      </c>
    </row>
    <row r="173" ht="12.75" customHeight="1">
      <c r="A173" s="134">
        <v>16.9</v>
      </c>
      <c r="B173" s="3">
        <f t="shared" si="1"/>
        <v>512.5518542</v>
      </c>
      <c r="C173" s="3">
        <f>A173*Sheet1!D36</f>
        <v>464.75</v>
      </c>
      <c r="E173" s="3">
        <f t="shared" si="2"/>
        <v>47.80185417</v>
      </c>
      <c r="O173" s="135">
        <f>Sheet1!F72</f>
        <v>0.1673675788</v>
      </c>
    </row>
    <row r="174" ht="12.75" customHeight="1">
      <c r="A174" s="134">
        <v>17.0</v>
      </c>
      <c r="B174" s="3">
        <f t="shared" si="1"/>
        <v>515.8692303</v>
      </c>
      <c r="C174" s="3">
        <f>A174*Sheet1!D36</f>
        <v>467.5</v>
      </c>
      <c r="E174" s="3">
        <f t="shared" si="2"/>
        <v>48.36923026</v>
      </c>
      <c r="O174" s="135">
        <f>Sheet1!F72</f>
        <v>0.1673675788</v>
      </c>
    </row>
    <row r="175" ht="12.75" customHeight="1">
      <c r="A175" s="134">
        <v>17.1</v>
      </c>
      <c r="B175" s="3">
        <f t="shared" si="1"/>
        <v>519.1899537</v>
      </c>
      <c r="C175" s="3">
        <f>A175*Sheet1!D36</f>
        <v>470.25</v>
      </c>
      <c r="E175" s="3">
        <f t="shared" si="2"/>
        <v>48.93995371</v>
      </c>
      <c r="O175" s="135">
        <f>Sheet1!F72</f>
        <v>0.1673675788</v>
      </c>
    </row>
    <row r="176" ht="12.75" customHeight="1">
      <c r="A176" s="134">
        <v>17.2</v>
      </c>
      <c r="B176" s="3">
        <f t="shared" si="1"/>
        <v>522.5140245</v>
      </c>
      <c r="C176" s="3">
        <f>A176*Sheet1!D36</f>
        <v>473</v>
      </c>
      <c r="E176" s="3">
        <f t="shared" si="2"/>
        <v>49.5140245</v>
      </c>
      <c r="O176" s="135">
        <f>Sheet1!F72</f>
        <v>0.1673675788</v>
      </c>
    </row>
    <row r="177" ht="12.75" customHeight="1">
      <c r="A177" s="134">
        <v>17.3</v>
      </c>
      <c r="B177" s="3">
        <f t="shared" si="1"/>
        <v>525.8414426</v>
      </c>
      <c r="C177" s="3">
        <f>A177*Sheet1!D36</f>
        <v>475.75</v>
      </c>
      <c r="E177" s="3">
        <f t="shared" si="2"/>
        <v>50.09144265</v>
      </c>
      <c r="O177" s="135">
        <f>Sheet1!F72</f>
        <v>0.1673675788</v>
      </c>
    </row>
    <row r="178" ht="12.75" customHeight="1">
      <c r="A178" s="134">
        <v>17.4</v>
      </c>
      <c r="B178" s="3">
        <f t="shared" si="1"/>
        <v>529.1722081</v>
      </c>
      <c r="C178" s="3">
        <f>A178*Sheet1!D36</f>
        <v>478.5</v>
      </c>
      <c r="E178" s="3">
        <f t="shared" si="2"/>
        <v>50.67220815</v>
      </c>
      <c r="O178" s="135">
        <f>Sheet1!F72</f>
        <v>0.1673675788</v>
      </c>
    </row>
    <row r="179" ht="12.75" customHeight="1">
      <c r="A179" s="134">
        <v>17.5</v>
      </c>
      <c r="B179" s="3">
        <f t="shared" si="1"/>
        <v>532.506321</v>
      </c>
      <c r="C179" s="3">
        <f>A179*Sheet1!D36</f>
        <v>481.25</v>
      </c>
      <c r="E179" s="3">
        <f t="shared" si="2"/>
        <v>51.256321</v>
      </c>
      <c r="O179" s="135">
        <f>Sheet1!F72</f>
        <v>0.1673675788</v>
      </c>
    </row>
    <row r="180" ht="12.75" customHeight="1">
      <c r="A180" s="134">
        <v>17.6</v>
      </c>
      <c r="B180" s="3">
        <f t="shared" si="1"/>
        <v>535.8437812</v>
      </c>
      <c r="C180" s="3">
        <f>A180*Sheet1!D36</f>
        <v>484</v>
      </c>
      <c r="E180" s="3">
        <f t="shared" si="2"/>
        <v>51.8437812</v>
      </c>
      <c r="O180" s="135">
        <f>Sheet1!F72</f>
        <v>0.1673675788</v>
      </c>
    </row>
    <row r="181" ht="12.75" customHeight="1">
      <c r="A181" s="134">
        <v>17.7</v>
      </c>
      <c r="B181" s="3">
        <f t="shared" si="1"/>
        <v>539.1845888</v>
      </c>
      <c r="C181" s="3">
        <f>A181*Sheet1!D36</f>
        <v>486.75</v>
      </c>
      <c r="E181" s="3">
        <f t="shared" si="2"/>
        <v>52.43458875</v>
      </c>
      <c r="O181" s="135">
        <f>Sheet1!F72</f>
        <v>0.1673675788</v>
      </c>
    </row>
    <row r="182" ht="12.75" customHeight="1">
      <c r="A182" s="134">
        <v>17.8</v>
      </c>
      <c r="B182" s="3">
        <f t="shared" si="1"/>
        <v>542.5287437</v>
      </c>
      <c r="C182" s="3">
        <f>A182*Sheet1!D36</f>
        <v>489.5</v>
      </c>
      <c r="E182" s="3">
        <f t="shared" si="2"/>
        <v>53.02874366</v>
      </c>
      <c r="O182" s="135">
        <f>Sheet1!F72</f>
        <v>0.1673675788</v>
      </c>
    </row>
    <row r="183" ht="12.75" customHeight="1">
      <c r="A183" s="134">
        <v>17.9</v>
      </c>
      <c r="B183" s="3">
        <f t="shared" si="1"/>
        <v>545.8762459</v>
      </c>
      <c r="C183" s="3">
        <f>A183*Sheet1!D36</f>
        <v>492.25</v>
      </c>
      <c r="E183" s="3">
        <f t="shared" si="2"/>
        <v>53.62624591</v>
      </c>
      <c r="O183" s="135">
        <f>Sheet1!F72</f>
        <v>0.1673675788</v>
      </c>
    </row>
    <row r="184" ht="12.75" customHeight="1">
      <c r="A184" s="134">
        <v>18.0</v>
      </c>
      <c r="B184" s="3">
        <f t="shared" si="1"/>
        <v>549.2270955</v>
      </c>
      <c r="C184" s="3">
        <f>A184*Sheet1!D36</f>
        <v>495</v>
      </c>
      <c r="E184" s="3">
        <f t="shared" si="2"/>
        <v>54.22709552</v>
      </c>
      <c r="O184" s="135">
        <f>Sheet1!F72</f>
        <v>0.1673675788</v>
      </c>
    </row>
    <row r="185" ht="12.75" customHeight="1">
      <c r="A185" s="134">
        <v>18.1</v>
      </c>
      <c r="B185" s="3">
        <f t="shared" si="1"/>
        <v>552.5812925</v>
      </c>
      <c r="C185" s="3">
        <f>A185*Sheet1!D36</f>
        <v>497.75</v>
      </c>
      <c r="E185" s="3">
        <f t="shared" si="2"/>
        <v>54.83129248</v>
      </c>
      <c r="O185" s="135">
        <f>Sheet1!F72</f>
        <v>0.1673675788</v>
      </c>
    </row>
    <row r="186" ht="12.75" customHeight="1">
      <c r="A186" s="134">
        <v>18.2</v>
      </c>
      <c r="B186" s="3">
        <f t="shared" si="1"/>
        <v>555.9388368</v>
      </c>
      <c r="C186" s="3">
        <f>A186*Sheet1!D36</f>
        <v>500.5</v>
      </c>
      <c r="E186" s="3">
        <f t="shared" si="2"/>
        <v>55.43883679</v>
      </c>
      <c r="O186" s="135">
        <f>Sheet1!F72</f>
        <v>0.1673675788</v>
      </c>
    </row>
    <row r="187" ht="12.75" customHeight="1">
      <c r="A187" s="134">
        <v>18.3</v>
      </c>
      <c r="B187" s="3">
        <f t="shared" si="1"/>
        <v>559.2997285</v>
      </c>
      <c r="C187" s="3">
        <f>A187*Sheet1!D36</f>
        <v>503.25</v>
      </c>
      <c r="E187" s="3">
        <f t="shared" si="2"/>
        <v>56.04972845</v>
      </c>
      <c r="O187" s="135">
        <f>Sheet1!F72</f>
        <v>0.1673675788</v>
      </c>
    </row>
    <row r="188" ht="12.75" customHeight="1">
      <c r="A188" s="134">
        <v>18.4</v>
      </c>
      <c r="B188" s="3">
        <f t="shared" si="1"/>
        <v>562.6639675</v>
      </c>
      <c r="C188" s="3">
        <f>A188*Sheet1!D36</f>
        <v>506</v>
      </c>
      <c r="E188" s="3">
        <f t="shared" si="2"/>
        <v>56.66396747</v>
      </c>
      <c r="O188" s="135">
        <f>Sheet1!F72</f>
        <v>0.1673675788</v>
      </c>
    </row>
    <row r="189" ht="12.75" customHeight="1">
      <c r="A189" s="134">
        <v>18.5</v>
      </c>
      <c r="B189" s="3">
        <f t="shared" si="1"/>
        <v>566.0315538</v>
      </c>
      <c r="C189" s="3">
        <f>A189*Sheet1!D36</f>
        <v>508.75</v>
      </c>
      <c r="E189" s="3">
        <f t="shared" si="2"/>
        <v>57.28155383</v>
      </c>
      <c r="O189" s="135">
        <f>Sheet1!F72</f>
        <v>0.1673675788</v>
      </c>
    </row>
    <row r="190" ht="12.75" customHeight="1">
      <c r="A190" s="134">
        <v>18.6</v>
      </c>
      <c r="B190" s="3">
        <f t="shared" si="1"/>
        <v>569.4024876</v>
      </c>
      <c r="C190" s="3">
        <f>A190*Sheet1!D36</f>
        <v>511.5</v>
      </c>
      <c r="E190" s="3">
        <f t="shared" si="2"/>
        <v>57.90248755</v>
      </c>
      <c r="O190" s="135">
        <f>Sheet1!F72</f>
        <v>0.1673675788</v>
      </c>
    </row>
    <row r="191" ht="12.75" customHeight="1">
      <c r="A191" s="134">
        <v>18.7</v>
      </c>
      <c r="B191" s="3">
        <f t="shared" si="1"/>
        <v>572.7767686</v>
      </c>
      <c r="C191" s="3">
        <f>A191*Sheet1!D36</f>
        <v>514.25</v>
      </c>
      <c r="E191" s="3">
        <f t="shared" si="2"/>
        <v>58.52676862</v>
      </c>
      <c r="O191" s="135">
        <f>Sheet1!F72</f>
        <v>0.1673675788</v>
      </c>
    </row>
    <row r="192" ht="12.75" customHeight="1">
      <c r="A192" s="134">
        <v>18.8</v>
      </c>
      <c r="B192" s="3">
        <f t="shared" si="1"/>
        <v>576.154397</v>
      </c>
      <c r="C192" s="3">
        <f>A192*Sheet1!D36</f>
        <v>517</v>
      </c>
      <c r="E192" s="3">
        <f t="shared" si="2"/>
        <v>59.15439704</v>
      </c>
      <c r="O192" s="135">
        <f>Sheet1!F72</f>
        <v>0.1673675788</v>
      </c>
    </row>
    <row r="193" ht="12.75" customHeight="1">
      <c r="A193" s="134">
        <v>18.9</v>
      </c>
      <c r="B193" s="3">
        <f t="shared" si="1"/>
        <v>579.5353728</v>
      </c>
      <c r="C193" s="3">
        <f>A193*Sheet1!D36</f>
        <v>519.75</v>
      </c>
      <c r="E193" s="3">
        <f t="shared" si="2"/>
        <v>59.78537281</v>
      </c>
      <c r="O193" s="135">
        <f>Sheet1!F72</f>
        <v>0.1673675788</v>
      </c>
    </row>
    <row r="194" ht="12.75" customHeight="1">
      <c r="A194" s="134">
        <v>19.0</v>
      </c>
      <c r="B194" s="3">
        <f t="shared" si="1"/>
        <v>582.9196959</v>
      </c>
      <c r="C194" s="3">
        <f>A194*Sheet1!D36</f>
        <v>522.5</v>
      </c>
      <c r="E194" s="3">
        <f t="shared" si="2"/>
        <v>60.41969593</v>
      </c>
      <c r="O194" s="135">
        <f>Sheet1!F72</f>
        <v>0.1673675788</v>
      </c>
    </row>
    <row r="195" ht="12.75" customHeight="1">
      <c r="A195" s="134">
        <v>19.1</v>
      </c>
      <c r="B195" s="3">
        <f t="shared" si="1"/>
        <v>586.3073664</v>
      </c>
      <c r="C195" s="3">
        <f>A195*Sheet1!D36</f>
        <v>525.25</v>
      </c>
      <c r="E195" s="3">
        <f t="shared" si="2"/>
        <v>61.05736641</v>
      </c>
      <c r="O195" s="135">
        <f>Sheet1!F72</f>
        <v>0.1673675788</v>
      </c>
    </row>
    <row r="196" ht="12.75" customHeight="1">
      <c r="A196" s="134">
        <v>19.2</v>
      </c>
      <c r="B196" s="3">
        <f t="shared" si="1"/>
        <v>589.6983842</v>
      </c>
      <c r="C196" s="3">
        <f>A196*Sheet1!D36</f>
        <v>528</v>
      </c>
      <c r="E196" s="3">
        <f t="shared" si="2"/>
        <v>61.69838424</v>
      </c>
      <c r="O196" s="135">
        <f>Sheet1!F72</f>
        <v>0.1673675788</v>
      </c>
    </row>
    <row r="197" ht="12.75" customHeight="1">
      <c r="A197" s="134">
        <v>19.3</v>
      </c>
      <c r="B197" s="3">
        <f t="shared" si="1"/>
        <v>593.0927494</v>
      </c>
      <c r="C197" s="3">
        <f>A197*Sheet1!D36</f>
        <v>530.75</v>
      </c>
      <c r="E197" s="3">
        <f t="shared" si="2"/>
        <v>62.34274941</v>
      </c>
      <c r="O197" s="135">
        <f>Sheet1!F72</f>
        <v>0.1673675788</v>
      </c>
    </row>
    <row r="198" ht="12.75" customHeight="1">
      <c r="A198" s="134">
        <v>19.4</v>
      </c>
      <c r="B198" s="3">
        <f t="shared" si="1"/>
        <v>596.4904619</v>
      </c>
      <c r="C198" s="3">
        <f>A198*Sheet1!D36</f>
        <v>533.5</v>
      </c>
      <c r="E198" s="3">
        <f t="shared" si="2"/>
        <v>62.99046194</v>
      </c>
      <c r="O198" s="135">
        <f>Sheet1!F72</f>
        <v>0.1673675788</v>
      </c>
    </row>
    <row r="199" ht="12.75" customHeight="1">
      <c r="A199" s="134">
        <v>19.5</v>
      </c>
      <c r="B199" s="3">
        <f t="shared" si="1"/>
        <v>599.8915218</v>
      </c>
      <c r="C199" s="3">
        <f>A199*Sheet1!D36</f>
        <v>536.25</v>
      </c>
      <c r="E199" s="3">
        <f t="shared" si="2"/>
        <v>63.64152183</v>
      </c>
      <c r="O199" s="135">
        <f>Sheet1!F72</f>
        <v>0.1673675788</v>
      </c>
    </row>
    <row r="200" ht="12.75" customHeight="1">
      <c r="A200" s="134">
        <v>19.6</v>
      </c>
      <c r="B200" s="3">
        <f t="shared" si="1"/>
        <v>603.2959291</v>
      </c>
      <c r="C200" s="3">
        <f>A200*Sheet1!D36</f>
        <v>539</v>
      </c>
      <c r="E200" s="3">
        <f t="shared" si="2"/>
        <v>64.29592906</v>
      </c>
      <c r="O200" s="135">
        <f>Sheet1!F72</f>
        <v>0.1673675788</v>
      </c>
    </row>
    <row r="201" ht="12.75" customHeight="1">
      <c r="A201" s="134">
        <v>19.7</v>
      </c>
      <c r="B201" s="3">
        <f t="shared" si="1"/>
        <v>606.7036836</v>
      </c>
      <c r="C201" s="3">
        <f>A201*Sheet1!D36</f>
        <v>541.75</v>
      </c>
      <c r="E201" s="3">
        <f t="shared" si="2"/>
        <v>64.95368364</v>
      </c>
      <c r="O201" s="135">
        <f>Sheet1!F72</f>
        <v>0.1673675788</v>
      </c>
    </row>
    <row r="202" ht="12.75" customHeight="1">
      <c r="A202" s="134">
        <v>19.8</v>
      </c>
      <c r="B202" s="3">
        <f t="shared" si="1"/>
        <v>610.1147856</v>
      </c>
      <c r="C202" s="3">
        <f>A202*Sheet1!D36</f>
        <v>544.5</v>
      </c>
      <c r="E202" s="3">
        <f t="shared" si="2"/>
        <v>65.61478558</v>
      </c>
      <c r="O202" s="135">
        <f>Sheet1!F72</f>
        <v>0.1673675788</v>
      </c>
    </row>
    <row r="203" ht="12.75" customHeight="1">
      <c r="A203" s="134">
        <v>19.9</v>
      </c>
      <c r="B203" s="3">
        <f t="shared" si="1"/>
        <v>613.5292349</v>
      </c>
      <c r="C203" s="3">
        <f>A203*Sheet1!D36</f>
        <v>547.25</v>
      </c>
      <c r="E203" s="3">
        <f t="shared" si="2"/>
        <v>66.27923487</v>
      </c>
      <c r="O203" s="135">
        <f>Sheet1!F72</f>
        <v>0.1673675788</v>
      </c>
    </row>
    <row r="204" ht="12.75" customHeight="1">
      <c r="A204" s="134">
        <v>20.0</v>
      </c>
      <c r="B204" s="3">
        <f t="shared" si="1"/>
        <v>616.9470315</v>
      </c>
      <c r="C204" s="3">
        <f>A204*Sheet1!D36</f>
        <v>550</v>
      </c>
      <c r="E204" s="3">
        <f t="shared" si="2"/>
        <v>66.94703151</v>
      </c>
      <c r="O204" s="135">
        <f>Sheet1!F72</f>
        <v>0.1673675788</v>
      </c>
    </row>
    <row r="205" ht="12.75" customHeight="1">
      <c r="A205" s="134">
        <v>20.5</v>
      </c>
      <c r="B205" s="3">
        <f t="shared" si="1"/>
        <v>634.086225</v>
      </c>
      <c r="C205" s="3">
        <f>A205*Sheet1!D36</f>
        <v>563.75</v>
      </c>
      <c r="E205" s="3">
        <f t="shared" si="2"/>
        <v>70.33622498</v>
      </c>
      <c r="O205" s="135">
        <f>Sheet1!F72</f>
        <v>0.1673675788</v>
      </c>
    </row>
    <row r="206" ht="12.75" customHeight="1">
      <c r="A206" s="134">
        <v>21.0</v>
      </c>
      <c r="B206" s="3">
        <f t="shared" si="1"/>
        <v>651.3091022</v>
      </c>
      <c r="C206" s="3">
        <f>A206*Sheet1!D36</f>
        <v>577.5</v>
      </c>
      <c r="E206" s="3">
        <f t="shared" si="2"/>
        <v>73.80910224</v>
      </c>
      <c r="O206" s="135">
        <f>Sheet1!F72</f>
        <v>0.1673675788</v>
      </c>
    </row>
    <row r="207" ht="12.75" customHeight="1">
      <c r="A207" s="134">
        <v>21.5</v>
      </c>
      <c r="B207" s="3">
        <f t="shared" si="1"/>
        <v>668.6156633</v>
      </c>
      <c r="C207" s="3">
        <f>A207*Sheet1!D36</f>
        <v>591.25</v>
      </c>
      <c r="E207" s="3">
        <f t="shared" si="2"/>
        <v>77.36566329</v>
      </c>
      <c r="O207" s="135">
        <f>Sheet1!F72</f>
        <v>0.1673675788</v>
      </c>
    </row>
    <row r="208" ht="12.75" customHeight="1">
      <c r="A208" s="134">
        <v>22.0</v>
      </c>
      <c r="B208" s="3">
        <f t="shared" si="1"/>
        <v>686.0059081</v>
      </c>
      <c r="C208" s="3">
        <f>A208*Sheet1!D36</f>
        <v>605</v>
      </c>
      <c r="E208" s="3">
        <f t="shared" si="2"/>
        <v>81.00590812</v>
      </c>
      <c r="O208" s="135">
        <f>Sheet1!F72</f>
        <v>0.1673675788</v>
      </c>
    </row>
    <row r="209" ht="12.75" customHeight="1">
      <c r="A209" s="134">
        <v>22.5</v>
      </c>
      <c r="B209" s="3">
        <f t="shared" si="1"/>
        <v>703.4798368</v>
      </c>
      <c r="C209" s="3">
        <f>A209*Sheet1!D36</f>
        <v>618.75</v>
      </c>
      <c r="E209" s="3">
        <f t="shared" si="2"/>
        <v>84.72983675</v>
      </c>
      <c r="O209" s="135">
        <f>Sheet1!F72</f>
        <v>0.1673675788</v>
      </c>
    </row>
    <row r="210" ht="12.75" customHeight="1">
      <c r="A210" s="134">
        <v>23.0</v>
      </c>
      <c r="B210" s="3">
        <f t="shared" si="1"/>
        <v>721.0374492</v>
      </c>
      <c r="C210" s="3">
        <f>A210*Sheet1!D36</f>
        <v>632.5</v>
      </c>
      <c r="E210" s="3">
        <f t="shared" si="2"/>
        <v>88.53744917</v>
      </c>
      <c r="O210" s="135">
        <f>Sheet1!F72</f>
        <v>0.1673675788</v>
      </c>
    </row>
    <row r="211" ht="12.75" customHeight="1">
      <c r="A211" s="134">
        <v>23.5</v>
      </c>
      <c r="B211" s="3">
        <f t="shared" si="1"/>
        <v>738.6787454</v>
      </c>
      <c r="C211" s="3">
        <f>A211*Sheet1!D36</f>
        <v>646.25</v>
      </c>
      <c r="E211" s="3">
        <f t="shared" si="2"/>
        <v>92.42874537</v>
      </c>
      <c r="O211" s="135">
        <f>Sheet1!F72</f>
        <v>0.1673675788</v>
      </c>
    </row>
    <row r="212" ht="12.75" customHeight="1">
      <c r="A212" s="134">
        <v>24.0</v>
      </c>
      <c r="B212" s="3">
        <f t="shared" si="1"/>
        <v>756.4037254</v>
      </c>
      <c r="C212" s="3">
        <f>A212*Sheet1!D36</f>
        <v>660</v>
      </c>
      <c r="E212" s="3">
        <f t="shared" si="2"/>
        <v>96.40372537</v>
      </c>
      <c r="O212" s="135">
        <f>Sheet1!F72</f>
        <v>0.1673675788</v>
      </c>
    </row>
    <row r="213" ht="12.75" customHeight="1">
      <c r="A213" s="134">
        <v>24.5</v>
      </c>
      <c r="B213" s="3">
        <f t="shared" si="1"/>
        <v>774.2123892</v>
      </c>
      <c r="C213" s="3">
        <f>A213*Sheet1!D36</f>
        <v>673.75</v>
      </c>
      <c r="E213" s="3">
        <f t="shared" si="2"/>
        <v>100.4623892</v>
      </c>
      <c r="O213" s="135">
        <f>Sheet1!F72</f>
        <v>0.1673675788</v>
      </c>
    </row>
    <row r="214" ht="12.75" customHeight="1">
      <c r="A214" s="134">
        <v>25.0</v>
      </c>
      <c r="B214" s="3">
        <f t="shared" si="1"/>
        <v>792.1047367</v>
      </c>
      <c r="C214" s="3">
        <f>A214*Sheet1!D36</f>
        <v>687.5</v>
      </c>
      <c r="E214" s="3">
        <f t="shared" si="2"/>
        <v>104.6047367</v>
      </c>
      <c r="O214" s="135">
        <f>Sheet1!F72</f>
        <v>0.1673675788</v>
      </c>
    </row>
    <row r="215" ht="12.75" customHeight="1">
      <c r="A215" s="134">
        <v>25.5</v>
      </c>
      <c r="B215" s="3">
        <f t="shared" si="1"/>
        <v>810.0807681</v>
      </c>
      <c r="C215" s="3">
        <f>A215*Sheet1!D36</f>
        <v>701.25</v>
      </c>
      <c r="E215" s="3">
        <f t="shared" si="2"/>
        <v>108.8307681</v>
      </c>
      <c r="O215" s="135">
        <f>Sheet1!F72</f>
        <v>0.1673675788</v>
      </c>
    </row>
    <row r="216" ht="12.75" customHeight="1">
      <c r="A216" s="134">
        <v>26.0</v>
      </c>
      <c r="B216" s="3">
        <f t="shared" si="1"/>
        <v>828.1404832</v>
      </c>
      <c r="C216" s="3">
        <f>A216*Sheet1!D36</f>
        <v>715</v>
      </c>
      <c r="E216" s="3">
        <f t="shared" si="2"/>
        <v>113.1404832</v>
      </c>
      <c r="O216" s="135">
        <f>Sheet1!F72</f>
        <v>0.1673675788</v>
      </c>
    </row>
    <row r="217" ht="12.75" customHeight="1">
      <c r="A217" s="134">
        <v>26.5</v>
      </c>
      <c r="B217" s="3">
        <f t="shared" si="1"/>
        <v>846.2838822</v>
      </c>
      <c r="C217" s="3">
        <f>A217*Sheet1!D36</f>
        <v>728.75</v>
      </c>
      <c r="E217" s="3">
        <f t="shared" si="2"/>
        <v>117.5338822</v>
      </c>
      <c r="O217" s="135">
        <f>Sheet1!F72</f>
        <v>0.1673675788</v>
      </c>
    </row>
    <row r="218" ht="12.75" customHeight="1">
      <c r="A218" s="134">
        <v>27.0</v>
      </c>
      <c r="B218" s="3">
        <f t="shared" si="1"/>
        <v>864.5109649</v>
      </c>
      <c r="C218" s="3">
        <f>A218*Sheet1!D36</f>
        <v>742.5</v>
      </c>
      <c r="E218" s="3">
        <f t="shared" si="2"/>
        <v>122.0109649</v>
      </c>
      <c r="O218" s="135">
        <f>Sheet1!F72</f>
        <v>0.1673675788</v>
      </c>
    </row>
    <row r="219" ht="12.75" customHeight="1">
      <c r="A219" s="134">
        <v>27.5</v>
      </c>
      <c r="B219" s="3">
        <f t="shared" si="1"/>
        <v>882.8217314</v>
      </c>
      <c r="C219" s="3">
        <f>A219*Sheet1!D36</f>
        <v>756.25</v>
      </c>
      <c r="E219" s="3">
        <f t="shared" si="2"/>
        <v>126.5717314</v>
      </c>
      <c r="O219" s="135">
        <f>Sheet1!F72</f>
        <v>0.1673675788</v>
      </c>
    </row>
    <row r="220" ht="12.75" customHeight="1">
      <c r="A220" s="134">
        <v>28.0</v>
      </c>
      <c r="B220" s="3">
        <f t="shared" si="1"/>
        <v>901.2161818</v>
      </c>
      <c r="C220" s="3">
        <f>A220*Sheet1!D36</f>
        <v>770</v>
      </c>
      <c r="E220" s="3">
        <f t="shared" si="2"/>
        <v>131.2161818</v>
      </c>
      <c r="O220" s="135">
        <f>Sheet1!F72</f>
        <v>0.1673675788</v>
      </c>
    </row>
    <row r="221" ht="12.75" customHeight="1">
      <c r="A221" s="134">
        <v>28.5</v>
      </c>
      <c r="B221" s="3">
        <f t="shared" si="1"/>
        <v>919.6943159</v>
      </c>
      <c r="C221" s="3">
        <f>A221*Sheet1!D36</f>
        <v>783.75</v>
      </c>
      <c r="E221" s="3">
        <f t="shared" si="2"/>
        <v>135.9443159</v>
      </c>
      <c r="O221" s="135">
        <f>Sheet1!F72</f>
        <v>0.1673675788</v>
      </c>
    </row>
    <row r="222" ht="12.75" customHeight="1">
      <c r="A222" s="134">
        <v>29.0</v>
      </c>
      <c r="B222" s="3">
        <f t="shared" si="1"/>
        <v>938.2561337</v>
      </c>
      <c r="C222" s="3">
        <f>A222*Sheet1!D36</f>
        <v>797.5</v>
      </c>
      <c r="E222" s="3">
        <f t="shared" si="2"/>
        <v>140.7561337</v>
      </c>
      <c r="O222" s="135">
        <f>Sheet1!F72</f>
        <v>0.1673675788</v>
      </c>
    </row>
    <row r="223" ht="12.75" customHeight="1">
      <c r="A223" s="134">
        <v>29.5</v>
      </c>
      <c r="B223" s="3">
        <f t="shared" si="1"/>
        <v>956.9016354</v>
      </c>
      <c r="C223" s="3">
        <f>A223*Sheet1!D36</f>
        <v>811.25</v>
      </c>
      <c r="E223" s="3">
        <f t="shared" si="2"/>
        <v>145.6516354</v>
      </c>
      <c r="O223" s="135">
        <f>Sheet1!F72</f>
        <v>0.1673675788</v>
      </c>
    </row>
    <row r="224" ht="12.75" customHeight="1">
      <c r="A224" s="134">
        <v>30.0</v>
      </c>
      <c r="B224" s="3">
        <f t="shared" si="1"/>
        <v>975.6308209</v>
      </c>
      <c r="C224" s="3">
        <f>A224*Sheet1!D36</f>
        <v>825</v>
      </c>
      <c r="E224" s="3">
        <f t="shared" si="2"/>
        <v>150.6308209</v>
      </c>
      <c r="O224" s="135">
        <f>Sheet1!F72</f>
        <v>0.1673675788</v>
      </c>
    </row>
    <row r="225" ht="12.75" customHeight="1">
      <c r="A225" s="134">
        <v>30.5</v>
      </c>
      <c r="B225" s="3">
        <f t="shared" si="1"/>
        <v>994.4436901</v>
      </c>
      <c r="C225" s="3">
        <f>A225*Sheet1!D36</f>
        <v>838.75</v>
      </c>
      <c r="E225" s="3">
        <f t="shared" si="2"/>
        <v>155.6936901</v>
      </c>
      <c r="O225" s="135">
        <f>Sheet1!F72</f>
        <v>0.1673675788</v>
      </c>
    </row>
    <row r="226" ht="12.75" customHeight="1">
      <c r="A226" s="134">
        <v>31.0</v>
      </c>
      <c r="B226" s="3">
        <f t="shared" si="1"/>
        <v>1013.340243</v>
      </c>
      <c r="C226" s="3">
        <f>A226*Sheet1!D36</f>
        <v>852.5</v>
      </c>
      <c r="E226" s="3">
        <f t="shared" si="2"/>
        <v>160.8402432</v>
      </c>
      <c r="O226" s="135">
        <f>Sheet1!F72</f>
        <v>0.1673675788</v>
      </c>
    </row>
    <row r="227" ht="12.75" customHeight="1">
      <c r="A227" s="134">
        <v>31.5</v>
      </c>
      <c r="B227" s="3">
        <f t="shared" si="1"/>
        <v>1032.32048</v>
      </c>
      <c r="C227" s="3">
        <f>A227*Sheet1!D36</f>
        <v>866.25</v>
      </c>
      <c r="E227" s="3">
        <f t="shared" si="2"/>
        <v>166.07048</v>
      </c>
      <c r="O227" s="135">
        <f>Sheet1!F72</f>
        <v>0.1673675788</v>
      </c>
    </row>
    <row r="228" ht="12.75" customHeight="1">
      <c r="A228" s="134">
        <v>32.0</v>
      </c>
      <c r="B228" s="3">
        <f t="shared" si="1"/>
        <v>1051.384401</v>
      </c>
      <c r="C228" s="3">
        <f>A228*Sheet1!D36</f>
        <v>880</v>
      </c>
      <c r="E228" s="3">
        <f t="shared" si="2"/>
        <v>171.3844007</v>
      </c>
      <c r="O228" s="135">
        <f>Sheet1!F72</f>
        <v>0.1673675788</v>
      </c>
    </row>
    <row r="229" ht="12.75" customHeight="1">
      <c r="A229" s="134">
        <v>32.5</v>
      </c>
      <c r="B229" s="3">
        <f t="shared" si="1"/>
        <v>1070.532005</v>
      </c>
      <c r="C229" s="3">
        <f>A229*Sheet1!D36</f>
        <v>893.75</v>
      </c>
      <c r="E229" s="3">
        <f t="shared" si="2"/>
        <v>176.7820051</v>
      </c>
      <c r="O229" s="135">
        <f>Sheet1!F72</f>
        <v>0.1673675788</v>
      </c>
    </row>
    <row r="230" ht="12.75" customHeight="1">
      <c r="A230" s="134">
        <v>33.0</v>
      </c>
      <c r="B230" s="3">
        <f t="shared" si="1"/>
        <v>1089.763293</v>
      </c>
      <c r="C230" s="3">
        <f>A230*Sheet1!D36</f>
        <v>907.5</v>
      </c>
      <c r="E230" s="3">
        <f t="shared" si="2"/>
        <v>182.2632933</v>
      </c>
      <c r="O230" s="135">
        <f>Sheet1!F72</f>
        <v>0.1673675788</v>
      </c>
    </row>
    <row r="231" ht="12.75" customHeight="1">
      <c r="A231" s="134">
        <v>33.5</v>
      </c>
      <c r="B231" s="3">
        <f t="shared" si="1"/>
        <v>1109.078265</v>
      </c>
      <c r="C231" s="3">
        <f>A231*Sheet1!D36</f>
        <v>921.25</v>
      </c>
      <c r="E231" s="3">
        <f t="shared" si="2"/>
        <v>187.8282653</v>
      </c>
      <c r="O231" s="135">
        <f>Sheet1!F72</f>
        <v>0.1673675788</v>
      </c>
    </row>
    <row r="232" ht="12.75" customHeight="1">
      <c r="A232" s="134">
        <v>34.0</v>
      </c>
      <c r="B232" s="3">
        <f t="shared" si="1"/>
        <v>1128.476921</v>
      </c>
      <c r="C232" s="3">
        <f>A232*Sheet1!D36</f>
        <v>935</v>
      </c>
      <c r="E232" s="3">
        <f t="shared" si="2"/>
        <v>193.4769211</v>
      </c>
      <c r="O232" s="135">
        <f>Sheet1!F72</f>
        <v>0.1673675788</v>
      </c>
    </row>
    <row r="233" ht="12.75" customHeight="1">
      <c r="A233" s="134">
        <v>34.5</v>
      </c>
      <c r="B233" s="3">
        <f t="shared" si="1"/>
        <v>1147.959261</v>
      </c>
      <c r="C233" s="3">
        <f>A233*Sheet1!D36</f>
        <v>948.75</v>
      </c>
      <c r="E233" s="3">
        <f t="shared" si="2"/>
        <v>199.2092606</v>
      </c>
      <c r="O233" s="135">
        <f>Sheet1!F72</f>
        <v>0.1673675788</v>
      </c>
    </row>
    <row r="234" ht="12.75" customHeight="1">
      <c r="A234" s="134">
        <v>35.0</v>
      </c>
      <c r="B234" s="3">
        <f t="shared" si="1"/>
        <v>1167.525284</v>
      </c>
      <c r="C234" s="3">
        <f>A234*Sheet1!D36</f>
        <v>962.5</v>
      </c>
      <c r="E234" s="3">
        <f t="shared" si="2"/>
        <v>205.025284</v>
      </c>
      <c r="O234" s="135">
        <f>Sheet1!F72</f>
        <v>0.1673675788</v>
      </c>
    </row>
    <row r="235" ht="12.75" customHeight="1">
      <c r="A235" s="134">
        <v>35.5</v>
      </c>
      <c r="B235" s="3">
        <f t="shared" si="1"/>
        <v>1187.174991</v>
      </c>
      <c r="C235" s="3">
        <f>A235*Sheet1!D36</f>
        <v>976.25</v>
      </c>
      <c r="E235" s="3">
        <f t="shared" si="2"/>
        <v>210.9249911</v>
      </c>
      <c r="O235" s="135">
        <f>Sheet1!F72</f>
        <v>0.1673675788</v>
      </c>
    </row>
    <row r="236" ht="12.75" customHeight="1">
      <c r="A236" s="134">
        <v>36.0</v>
      </c>
      <c r="B236" s="3">
        <f t="shared" si="1"/>
        <v>1206.908382</v>
      </c>
      <c r="C236" s="3">
        <f>A236*Sheet1!D36</f>
        <v>990</v>
      </c>
      <c r="E236" s="3">
        <f t="shared" si="2"/>
        <v>216.9083821</v>
      </c>
      <c r="O236" s="135">
        <f>Sheet1!F72</f>
        <v>0.1673675788</v>
      </c>
    </row>
    <row r="237" ht="12.75" customHeight="1">
      <c r="A237" s="134">
        <v>36.5</v>
      </c>
      <c r="B237" s="3">
        <f t="shared" si="1"/>
        <v>1226.725457</v>
      </c>
      <c r="C237" s="3">
        <f>A237*Sheet1!D36</f>
        <v>1003.75</v>
      </c>
      <c r="E237" s="3">
        <f t="shared" si="2"/>
        <v>222.9754568</v>
      </c>
      <c r="O237" s="135">
        <f>Sheet1!F72</f>
        <v>0.1673675788</v>
      </c>
    </row>
    <row r="238" ht="12.75" customHeight="1">
      <c r="A238" s="134">
        <v>37.0</v>
      </c>
      <c r="B238" s="3">
        <f t="shared" si="1"/>
        <v>1246.626215</v>
      </c>
      <c r="C238" s="3">
        <f>A238*Sheet1!D36</f>
        <v>1017.5</v>
      </c>
      <c r="E238" s="3">
        <f t="shared" si="2"/>
        <v>229.1262153</v>
      </c>
      <c r="O238" s="135">
        <f>Sheet1!F72</f>
        <v>0.1673675788</v>
      </c>
    </row>
    <row r="239" ht="12.75" customHeight="1">
      <c r="A239" s="134">
        <v>37.5</v>
      </c>
      <c r="B239" s="3">
        <f t="shared" si="1"/>
        <v>1266.610658</v>
      </c>
      <c r="C239" s="3">
        <f>A239*Sheet1!D36</f>
        <v>1031.25</v>
      </c>
      <c r="E239" s="3">
        <f t="shared" si="2"/>
        <v>235.3606576</v>
      </c>
      <c r="O239" s="135">
        <f>Sheet1!F72</f>
        <v>0.1673675788</v>
      </c>
    </row>
    <row r="240" ht="12.75" customHeight="1">
      <c r="A240" s="134">
        <v>38.0</v>
      </c>
      <c r="B240" s="3">
        <f t="shared" si="1"/>
        <v>1286.678784</v>
      </c>
      <c r="C240" s="3">
        <f>A240*Sheet1!D36</f>
        <v>1045</v>
      </c>
      <c r="E240" s="3">
        <f t="shared" si="2"/>
        <v>241.6787837</v>
      </c>
      <c r="O240" s="135">
        <f>Sheet1!F72</f>
        <v>0.1673675788</v>
      </c>
    </row>
    <row r="241" ht="12.75" customHeight="1">
      <c r="A241" s="134">
        <v>38.5</v>
      </c>
      <c r="B241" s="3">
        <f t="shared" si="1"/>
        <v>1306.830594</v>
      </c>
      <c r="C241" s="3">
        <f>A241*Sheet1!D36</f>
        <v>1058.75</v>
      </c>
      <c r="E241" s="3">
        <f t="shared" si="2"/>
        <v>248.0805936</v>
      </c>
      <c r="O241" s="135">
        <f>Sheet1!F72</f>
        <v>0.1673675788</v>
      </c>
    </row>
    <row r="242" ht="12.75" customHeight="1">
      <c r="A242" s="134">
        <v>39.0</v>
      </c>
      <c r="B242" s="3">
        <f t="shared" si="1"/>
        <v>1327.066087</v>
      </c>
      <c r="C242" s="3">
        <f>A242*Sheet1!D36</f>
        <v>1072.5</v>
      </c>
      <c r="E242" s="3">
        <f t="shared" si="2"/>
        <v>254.5660873</v>
      </c>
      <c r="O242" s="135">
        <f>Sheet1!F72</f>
        <v>0.1673675788</v>
      </c>
    </row>
    <row r="243" ht="12.75" customHeight="1">
      <c r="A243" s="134">
        <v>39.5</v>
      </c>
      <c r="B243" s="3">
        <f t="shared" si="1"/>
        <v>1347.385265</v>
      </c>
      <c r="C243" s="3">
        <f>A243*Sheet1!D36</f>
        <v>1086.25</v>
      </c>
      <c r="E243" s="3">
        <f t="shared" si="2"/>
        <v>261.1352648</v>
      </c>
      <c r="O243" s="135">
        <f>Sheet1!F72</f>
        <v>0.1673675788</v>
      </c>
    </row>
    <row r="244" ht="12.75" customHeight="1">
      <c r="A244" s="134">
        <v>40.0</v>
      </c>
      <c r="B244" s="3">
        <f t="shared" si="1"/>
        <v>1367.788126</v>
      </c>
      <c r="C244" s="3">
        <f>A244*Sheet1!D36</f>
        <v>1100</v>
      </c>
      <c r="E244" s="3">
        <f t="shared" si="2"/>
        <v>267.788126</v>
      </c>
      <c r="O244" s="135">
        <f>Sheet1!F72</f>
        <v>0.1673675788</v>
      </c>
    </row>
    <row r="245" ht="12.75" customHeight="1">
      <c r="A245" s="134">
        <v>40.5</v>
      </c>
      <c r="B245" s="3">
        <f t="shared" si="1"/>
        <v>1388.274671</v>
      </c>
      <c r="C245" s="3">
        <f>A245*Sheet1!D36</f>
        <v>1113.75</v>
      </c>
      <c r="E245" s="3">
        <f t="shared" si="2"/>
        <v>274.5246711</v>
      </c>
      <c r="O245" s="135">
        <f>Sheet1!F72</f>
        <v>0.1673675788</v>
      </c>
    </row>
    <row r="246" ht="12.75" customHeight="1">
      <c r="A246" s="134">
        <v>41.0</v>
      </c>
      <c r="B246" s="3">
        <f t="shared" si="1"/>
        <v>1408.8449</v>
      </c>
      <c r="C246" s="3">
        <f>A246*Sheet1!D36</f>
        <v>1127.5</v>
      </c>
      <c r="E246" s="3">
        <f t="shared" si="2"/>
        <v>281.3448999</v>
      </c>
      <c r="O246" s="135">
        <f>Sheet1!F72</f>
        <v>0.1673675788</v>
      </c>
    </row>
    <row r="247" ht="12.75" customHeight="1">
      <c r="A247" s="134">
        <v>41.5</v>
      </c>
      <c r="B247" s="3">
        <f t="shared" si="1"/>
        <v>1429.498813</v>
      </c>
      <c r="C247" s="3">
        <f>A247*Sheet1!D36</f>
        <v>1141.25</v>
      </c>
      <c r="E247" s="3">
        <f t="shared" si="2"/>
        <v>288.2488125</v>
      </c>
      <c r="O247" s="135">
        <f>Sheet1!F72</f>
        <v>0.1673675788</v>
      </c>
    </row>
    <row r="248" ht="12.75" customHeight="1">
      <c r="A248" s="134">
        <v>42.0</v>
      </c>
      <c r="B248" s="3">
        <f t="shared" si="1"/>
        <v>1450.236409</v>
      </c>
      <c r="C248" s="3">
        <f>A248*Sheet1!D36</f>
        <v>1155</v>
      </c>
      <c r="E248" s="3">
        <f t="shared" si="2"/>
        <v>295.2364089</v>
      </c>
      <c r="O248" s="135">
        <f>Sheet1!F72</f>
        <v>0.1673675788</v>
      </c>
    </row>
    <row r="249" ht="12.75" customHeight="1">
      <c r="A249" s="134">
        <v>42.5</v>
      </c>
      <c r="B249" s="3">
        <f t="shared" si="1"/>
        <v>1471.057689</v>
      </c>
      <c r="C249" s="3">
        <f>A249*Sheet1!D36</f>
        <v>1168.75</v>
      </c>
      <c r="E249" s="3">
        <f t="shared" si="2"/>
        <v>302.3076891</v>
      </c>
      <c r="O249" s="135">
        <f>Sheet1!F72</f>
        <v>0.1673675788</v>
      </c>
    </row>
    <row r="250" ht="12.75" customHeight="1">
      <c r="A250" s="134">
        <v>43.0</v>
      </c>
      <c r="B250" s="3">
        <f t="shared" si="1"/>
        <v>1491.962653</v>
      </c>
      <c r="C250" s="3">
        <f>A250*Sheet1!D36</f>
        <v>1182.5</v>
      </c>
      <c r="E250" s="3">
        <f t="shared" si="2"/>
        <v>309.4626531</v>
      </c>
      <c r="O250" s="135">
        <f>Sheet1!F72</f>
        <v>0.1673675788</v>
      </c>
    </row>
    <row r="251" ht="12.75" customHeight="1">
      <c r="A251" s="134">
        <v>43.5</v>
      </c>
      <c r="B251" s="3">
        <f t="shared" si="1"/>
        <v>1512.951301</v>
      </c>
      <c r="C251" s="3">
        <f>A251*Sheet1!D36</f>
        <v>1196.25</v>
      </c>
      <c r="E251" s="3">
        <f t="shared" si="2"/>
        <v>316.7013009</v>
      </c>
      <c r="O251" s="135">
        <f>Sheet1!F72</f>
        <v>0.1673675788</v>
      </c>
    </row>
    <row r="252" ht="12.75" customHeight="1">
      <c r="A252" s="134">
        <v>44.0</v>
      </c>
      <c r="B252" s="3">
        <f t="shared" si="1"/>
        <v>1534.023632</v>
      </c>
      <c r="C252" s="3">
        <f>A252*Sheet1!D36</f>
        <v>1210</v>
      </c>
      <c r="E252" s="3">
        <f t="shared" si="2"/>
        <v>324.0236325</v>
      </c>
      <c r="O252" s="135">
        <f>Sheet1!F72</f>
        <v>0.1673675788</v>
      </c>
    </row>
    <row r="253" ht="12.75" customHeight="1">
      <c r="A253" s="134">
        <v>44.5</v>
      </c>
      <c r="B253" s="3">
        <f t="shared" si="1"/>
        <v>1555.179648</v>
      </c>
      <c r="C253" s="3">
        <f>A253*Sheet1!D36</f>
        <v>1223.75</v>
      </c>
      <c r="E253" s="3">
        <f t="shared" si="2"/>
        <v>331.4296479</v>
      </c>
      <c r="O253" s="135">
        <f>Sheet1!F72</f>
        <v>0.1673675788</v>
      </c>
    </row>
    <row r="254" ht="12.75" customHeight="1">
      <c r="A254" s="134">
        <v>45.0</v>
      </c>
      <c r="B254" s="3">
        <f t="shared" si="1"/>
        <v>1576.419347</v>
      </c>
      <c r="C254" s="3">
        <f>A254*Sheet1!D36</f>
        <v>1237.5</v>
      </c>
      <c r="E254" s="3">
        <f t="shared" si="2"/>
        <v>338.919347</v>
      </c>
      <c r="O254" s="135">
        <f>Sheet1!F72</f>
        <v>0.1673675788</v>
      </c>
    </row>
    <row r="255" ht="12.75" customHeight="1">
      <c r="A255" s="134">
        <v>45.5</v>
      </c>
      <c r="B255" s="3">
        <f t="shared" si="1"/>
        <v>1597.74273</v>
      </c>
      <c r="C255" s="3">
        <f>A255*Sheet1!D36</f>
        <v>1251.25</v>
      </c>
      <c r="E255" s="3">
        <f t="shared" si="2"/>
        <v>346.4927299</v>
      </c>
      <c r="O255" s="135">
        <f>Sheet1!F72</f>
        <v>0.1673675788</v>
      </c>
    </row>
    <row r="256" ht="12.75" customHeight="1">
      <c r="A256" s="134">
        <v>46.0</v>
      </c>
      <c r="B256" s="3">
        <f t="shared" si="1"/>
        <v>1619.149797</v>
      </c>
      <c r="C256" s="3">
        <f>A256*Sheet1!D36</f>
        <v>1265</v>
      </c>
      <c r="E256" s="3">
        <f t="shared" si="2"/>
        <v>354.1497967</v>
      </c>
      <c r="O256" s="135">
        <f>Sheet1!F72</f>
        <v>0.1673675788</v>
      </c>
    </row>
    <row r="257" ht="12.75" customHeight="1">
      <c r="A257" s="134">
        <v>46.5</v>
      </c>
      <c r="B257" s="3">
        <f t="shared" si="1"/>
        <v>1640.640547</v>
      </c>
      <c r="C257" s="3">
        <f>A257*Sheet1!D36</f>
        <v>1278.75</v>
      </c>
      <c r="E257" s="3">
        <f t="shared" si="2"/>
        <v>361.8905472</v>
      </c>
      <c r="O257" s="135">
        <f>Sheet1!F72</f>
        <v>0.1673675788</v>
      </c>
    </row>
    <row r="258" ht="12.75" customHeight="1">
      <c r="A258" s="134">
        <v>47.0</v>
      </c>
      <c r="B258" s="3">
        <f t="shared" si="1"/>
        <v>1662.214981</v>
      </c>
      <c r="C258" s="3">
        <f>A258*Sheet1!D36</f>
        <v>1292.5</v>
      </c>
      <c r="E258" s="3">
        <f t="shared" si="2"/>
        <v>369.7149815</v>
      </c>
      <c r="O258" s="135">
        <f>Sheet1!F72</f>
        <v>0.1673675788</v>
      </c>
    </row>
    <row r="259" ht="12.75" customHeight="1">
      <c r="A259" s="134">
        <v>47.5</v>
      </c>
      <c r="B259" s="3">
        <f t="shared" si="1"/>
        <v>1683.8731</v>
      </c>
      <c r="C259" s="3">
        <f>A259*Sheet1!D36</f>
        <v>1306.25</v>
      </c>
      <c r="E259" s="3">
        <f t="shared" si="2"/>
        <v>377.6230996</v>
      </c>
      <c r="O259" s="135">
        <f>Sheet1!F72</f>
        <v>0.1673675788</v>
      </c>
    </row>
    <row r="260" ht="12.75" customHeight="1">
      <c r="A260" s="134">
        <v>48.0</v>
      </c>
      <c r="B260" s="3">
        <f t="shared" si="1"/>
        <v>1705.614901</v>
      </c>
      <c r="C260" s="3">
        <f>A260*Sheet1!D36</f>
        <v>1320</v>
      </c>
      <c r="E260" s="3">
        <f t="shared" si="2"/>
        <v>385.6149015</v>
      </c>
      <c r="O260" s="135">
        <f>Sheet1!F72</f>
        <v>0.1673675788</v>
      </c>
    </row>
    <row r="261" ht="12.75" customHeight="1">
      <c r="A261" s="134">
        <v>48.5</v>
      </c>
      <c r="B261" s="3">
        <f t="shared" si="1"/>
        <v>1727.440387</v>
      </c>
      <c r="C261" s="3">
        <f>A261*Sheet1!D36</f>
        <v>1333.75</v>
      </c>
      <c r="E261" s="3">
        <f t="shared" si="2"/>
        <v>393.6903872</v>
      </c>
      <c r="O261" s="135">
        <f>Sheet1!F72</f>
        <v>0.1673675788</v>
      </c>
    </row>
    <row r="262" ht="12.75" customHeight="1">
      <c r="A262" s="134">
        <v>49.0</v>
      </c>
      <c r="B262" s="3">
        <f t="shared" si="1"/>
        <v>1749.349557</v>
      </c>
      <c r="C262" s="3">
        <f>A262*Sheet1!D36</f>
        <v>1347.5</v>
      </c>
      <c r="E262" s="3">
        <f t="shared" si="2"/>
        <v>401.8495566</v>
      </c>
      <c r="O262" s="135">
        <f>Sheet1!F72</f>
        <v>0.1673675788</v>
      </c>
    </row>
    <row r="263" ht="12.75" customHeight="1">
      <c r="A263" s="134">
        <v>49.5</v>
      </c>
      <c r="B263" s="3">
        <f t="shared" si="1"/>
        <v>1771.34241</v>
      </c>
      <c r="C263" s="3">
        <f>A263*Sheet1!D36</f>
        <v>1361.25</v>
      </c>
      <c r="E263" s="3">
        <f t="shared" si="2"/>
        <v>410.0924099</v>
      </c>
      <c r="O263" s="135">
        <f>Sheet1!F72</f>
        <v>0.1673675788</v>
      </c>
    </row>
    <row r="264" ht="12.75" customHeight="1">
      <c r="A264" s="134">
        <v>50.0</v>
      </c>
      <c r="B264" s="3">
        <f t="shared" si="1"/>
        <v>1793.418947</v>
      </c>
      <c r="C264" s="3">
        <f>A264*Sheet1!D36</f>
        <v>1375</v>
      </c>
      <c r="E264" s="3">
        <f t="shared" si="2"/>
        <v>418.4189469</v>
      </c>
      <c r="O264" s="135">
        <f>Sheet1!F72</f>
        <v>0.1673675788</v>
      </c>
    </row>
    <row r="265" ht="12.75" customHeight="1">
      <c r="A265" s="134">
        <v>51.0</v>
      </c>
      <c r="B265" s="3">
        <f t="shared" si="1"/>
        <v>1837.823072</v>
      </c>
      <c r="C265" s="3">
        <f>A265*Sheet1!D36</f>
        <v>1402.5</v>
      </c>
      <c r="E265" s="3">
        <f t="shared" si="2"/>
        <v>435.3230724</v>
      </c>
      <c r="O265" s="135">
        <f>Sheet1!F72</f>
        <v>0.1673675788</v>
      </c>
    </row>
    <row r="266" ht="12.75" customHeight="1">
      <c r="A266" s="134">
        <v>52.0</v>
      </c>
      <c r="B266" s="3">
        <f t="shared" si="1"/>
        <v>1882.561933</v>
      </c>
      <c r="C266" s="3">
        <f>A266*Sheet1!D36</f>
        <v>1430</v>
      </c>
      <c r="E266" s="3">
        <f t="shared" si="2"/>
        <v>452.561933</v>
      </c>
      <c r="O266" s="135">
        <f>Sheet1!F72</f>
        <v>0.1673675788</v>
      </c>
    </row>
    <row r="267" ht="12.75" customHeight="1">
      <c r="A267" s="134">
        <v>53.0</v>
      </c>
      <c r="B267" s="3">
        <f t="shared" si="1"/>
        <v>1927.635529</v>
      </c>
      <c r="C267" s="3">
        <f>A267*Sheet1!D36</f>
        <v>1457.5</v>
      </c>
      <c r="E267" s="3">
        <f t="shared" si="2"/>
        <v>470.1355288</v>
      </c>
      <c r="O267" s="135">
        <f>Sheet1!F72</f>
        <v>0.1673675788</v>
      </c>
    </row>
    <row r="268" ht="12.75" customHeight="1">
      <c r="A268" s="134">
        <v>54.0</v>
      </c>
      <c r="B268" s="3">
        <f t="shared" si="1"/>
        <v>1973.04386</v>
      </c>
      <c r="C268" s="3">
        <f>A268*Sheet1!D36</f>
        <v>1485</v>
      </c>
      <c r="E268" s="3">
        <f t="shared" si="2"/>
        <v>488.0438597</v>
      </c>
      <c r="O268" s="135">
        <f>Sheet1!F72</f>
        <v>0.1673675788</v>
      </c>
    </row>
    <row r="269" ht="12.75" customHeight="1">
      <c r="A269" s="134">
        <v>55.0</v>
      </c>
      <c r="B269" s="3">
        <f t="shared" si="1"/>
        <v>2018.786926</v>
      </c>
      <c r="C269" s="3">
        <f>A269*Sheet1!D36</f>
        <v>1512.5</v>
      </c>
      <c r="E269" s="3">
        <f t="shared" si="2"/>
        <v>506.2869258</v>
      </c>
      <c r="O269" s="135">
        <f>Sheet1!F72</f>
        <v>0.1673675788</v>
      </c>
    </row>
    <row r="270" ht="12.75" customHeight="1">
      <c r="A270" s="134">
        <v>56.0</v>
      </c>
      <c r="B270" s="3">
        <f t="shared" si="1"/>
        <v>2064.864727</v>
      </c>
      <c r="C270" s="3">
        <f>A270*Sheet1!D36</f>
        <v>1540</v>
      </c>
      <c r="E270" s="3">
        <f t="shared" si="2"/>
        <v>524.864727</v>
      </c>
      <c r="O270" s="135">
        <f>Sheet1!F72</f>
        <v>0.1673675788</v>
      </c>
    </row>
    <row r="271" ht="12.75" customHeight="1">
      <c r="A271" s="134">
        <v>57.0</v>
      </c>
      <c r="B271" s="3">
        <f t="shared" si="1"/>
        <v>2111.277263</v>
      </c>
      <c r="C271" s="3">
        <f>A271*Sheet1!D36</f>
        <v>1567.5</v>
      </c>
      <c r="E271" s="3">
        <f t="shared" si="2"/>
        <v>543.7772634</v>
      </c>
      <c r="O271" s="135">
        <f>Sheet1!F72</f>
        <v>0.1673675788</v>
      </c>
    </row>
    <row r="272" ht="12.75" customHeight="1">
      <c r="A272" s="134">
        <v>58.0</v>
      </c>
      <c r="B272" s="3">
        <f t="shared" si="1"/>
        <v>2158.024535</v>
      </c>
      <c r="C272" s="3">
        <f>A272*Sheet1!D36</f>
        <v>1595</v>
      </c>
      <c r="E272" s="3">
        <f t="shared" si="2"/>
        <v>563.024535</v>
      </c>
      <c r="O272" s="135">
        <f>Sheet1!F72</f>
        <v>0.1673675788</v>
      </c>
    </row>
    <row r="273" ht="12.75" customHeight="1">
      <c r="A273" s="134">
        <v>59.0</v>
      </c>
      <c r="B273" s="3">
        <f t="shared" si="1"/>
        <v>2205.106542</v>
      </c>
      <c r="C273" s="3">
        <f>A273*Sheet1!D36</f>
        <v>1622.5</v>
      </c>
      <c r="E273" s="3">
        <f t="shared" si="2"/>
        <v>582.6065417</v>
      </c>
      <c r="O273" s="135">
        <f>Sheet1!F72</f>
        <v>0.1673675788</v>
      </c>
    </row>
    <row r="274" ht="12.75" customHeight="1">
      <c r="A274" s="134">
        <v>60.0</v>
      </c>
      <c r="B274" s="3">
        <f t="shared" si="1"/>
        <v>2252.523284</v>
      </c>
      <c r="C274" s="3">
        <f>A274*Sheet1!D36</f>
        <v>1650</v>
      </c>
      <c r="E274" s="3">
        <f t="shared" si="2"/>
        <v>602.5232836</v>
      </c>
      <c r="O274" s="135">
        <f>Sheet1!F72</f>
        <v>0.1673675788</v>
      </c>
    </row>
    <row r="275" ht="12.75" customHeight="1">
      <c r="A275" s="134">
        <v>61.0</v>
      </c>
      <c r="B275" s="3">
        <f t="shared" si="1"/>
        <v>2300.274761</v>
      </c>
      <c r="C275" s="3">
        <f>A275*Sheet1!D36</f>
        <v>1677.5</v>
      </c>
      <c r="E275" s="3">
        <f t="shared" si="2"/>
        <v>622.7747606</v>
      </c>
      <c r="O275" s="135">
        <f>Sheet1!F72</f>
        <v>0.1673675788</v>
      </c>
    </row>
    <row r="276" ht="12.75" customHeight="1">
      <c r="A276" s="134">
        <v>62.0</v>
      </c>
      <c r="B276" s="3">
        <f t="shared" si="1"/>
        <v>2348.360973</v>
      </c>
      <c r="C276" s="3">
        <f>A276*Sheet1!D36</f>
        <v>1705</v>
      </c>
      <c r="E276" s="3">
        <f t="shared" si="2"/>
        <v>643.3609728</v>
      </c>
      <c r="O276" s="135">
        <f>Sheet1!F72</f>
        <v>0.1673675788</v>
      </c>
    </row>
    <row r="277" ht="12.75" customHeight="1">
      <c r="A277" s="134">
        <v>63.0</v>
      </c>
      <c r="B277" s="3">
        <f t="shared" si="1"/>
        <v>2396.78192</v>
      </c>
      <c r="C277" s="3">
        <f>A277*Sheet1!D36</f>
        <v>1732.5</v>
      </c>
      <c r="E277" s="3">
        <f t="shared" si="2"/>
        <v>664.2819201</v>
      </c>
      <c r="O277" s="135">
        <f>Sheet1!F72</f>
        <v>0.1673675788</v>
      </c>
    </row>
    <row r="278" ht="12.75" customHeight="1">
      <c r="A278" s="134">
        <v>64.0</v>
      </c>
      <c r="B278" s="3">
        <f t="shared" si="1"/>
        <v>2445.537603</v>
      </c>
      <c r="C278" s="3">
        <f>A278*Sheet1!D36</f>
        <v>1760</v>
      </c>
      <c r="E278" s="3">
        <f t="shared" si="2"/>
        <v>685.5376026</v>
      </c>
      <c r="O278" s="135">
        <f>Sheet1!F72</f>
        <v>0.1673675788</v>
      </c>
    </row>
    <row r="279" ht="12.75" customHeight="1">
      <c r="A279" s="134">
        <v>65.0</v>
      </c>
      <c r="B279" s="3">
        <f t="shared" si="1"/>
        <v>2494.62802</v>
      </c>
      <c r="C279" s="3">
        <f>A279*Sheet1!D36</f>
        <v>1787.5</v>
      </c>
      <c r="E279" s="3">
        <f t="shared" si="2"/>
        <v>707.1280203</v>
      </c>
      <c r="O279" s="135">
        <f>Sheet1!F72</f>
        <v>0.1673675788</v>
      </c>
    </row>
    <row r="280" ht="12.75" customHeight="1">
      <c r="A280" s="134">
        <v>66.0</v>
      </c>
      <c r="B280" s="3">
        <f t="shared" si="1"/>
        <v>2544.053173</v>
      </c>
      <c r="C280" s="3">
        <f>A280*Sheet1!D36</f>
        <v>1815</v>
      </c>
      <c r="E280" s="3">
        <f t="shared" si="2"/>
        <v>729.0531731</v>
      </c>
      <c r="O280" s="135">
        <f>Sheet1!F72</f>
        <v>0.1673675788</v>
      </c>
    </row>
    <row r="281" ht="12.75" customHeight="1">
      <c r="A281" s="134">
        <v>67.0</v>
      </c>
      <c r="B281" s="3">
        <f t="shared" si="1"/>
        <v>2593.813061</v>
      </c>
      <c r="C281" s="3">
        <f>A281*Sheet1!D36</f>
        <v>1842.5</v>
      </c>
      <c r="E281" s="3">
        <f t="shared" si="2"/>
        <v>751.3130611</v>
      </c>
      <c r="O281" s="135">
        <f>Sheet1!F72</f>
        <v>0.1673675788</v>
      </c>
    </row>
    <row r="282" ht="12.75" customHeight="1">
      <c r="A282" s="134">
        <v>68.0</v>
      </c>
      <c r="B282" s="3">
        <f t="shared" si="1"/>
        <v>2643.907684</v>
      </c>
      <c r="C282" s="3">
        <f>A282*Sheet1!D36</f>
        <v>1870</v>
      </c>
      <c r="E282" s="3">
        <f t="shared" si="2"/>
        <v>773.9076842</v>
      </c>
      <c r="O282" s="135">
        <f>Sheet1!F72</f>
        <v>0.1673675788</v>
      </c>
    </row>
    <row r="283" ht="12.75" customHeight="1">
      <c r="A283" s="134">
        <v>69.0</v>
      </c>
      <c r="B283" s="3">
        <f t="shared" si="1"/>
        <v>2694.337043</v>
      </c>
      <c r="C283" s="3">
        <f>A283*Sheet1!D36</f>
        <v>1897.5</v>
      </c>
      <c r="E283" s="3">
        <f t="shared" si="2"/>
        <v>796.8370425</v>
      </c>
      <c r="O283" s="135">
        <f>Sheet1!F72</f>
        <v>0.1673675788</v>
      </c>
    </row>
    <row r="284" ht="12.75" customHeight="1">
      <c r="A284" s="134">
        <v>70.0</v>
      </c>
      <c r="B284" s="3">
        <f t="shared" si="1"/>
        <v>2745.101136</v>
      </c>
      <c r="C284" s="3">
        <f>A284*Sheet1!D36</f>
        <v>1925</v>
      </c>
      <c r="E284" s="3">
        <f t="shared" si="2"/>
        <v>820.101136</v>
      </c>
      <c r="O284" s="135">
        <f>Sheet1!F72</f>
        <v>0.1673675788</v>
      </c>
    </row>
    <row r="285" ht="12.75" customHeight="1">
      <c r="A285" s="134">
        <v>71.0</v>
      </c>
      <c r="B285" s="3">
        <f t="shared" si="1"/>
        <v>2796.199965</v>
      </c>
      <c r="C285" s="3">
        <f>A285*Sheet1!D36</f>
        <v>1952.5</v>
      </c>
      <c r="E285" s="3">
        <f t="shared" si="2"/>
        <v>843.6999646</v>
      </c>
      <c r="O285" s="135">
        <f>Sheet1!F72</f>
        <v>0.1673675788</v>
      </c>
    </row>
    <row r="286" ht="12.75" customHeight="1">
      <c r="A286" s="134">
        <v>72.0</v>
      </c>
      <c r="B286" s="3">
        <f t="shared" si="1"/>
        <v>2847.633528</v>
      </c>
      <c r="C286" s="3">
        <f>A286*Sheet1!D36</f>
        <v>1980</v>
      </c>
      <c r="E286" s="3">
        <f t="shared" si="2"/>
        <v>867.6335283</v>
      </c>
      <c r="O286" s="135">
        <f>Sheet1!F72</f>
        <v>0.1673675788</v>
      </c>
    </row>
    <row r="287" ht="12.75" customHeight="1">
      <c r="A287" s="134">
        <v>73.0</v>
      </c>
      <c r="B287" s="3">
        <f t="shared" si="1"/>
        <v>2899.401827</v>
      </c>
      <c r="C287" s="3">
        <f>A287*Sheet1!D36</f>
        <v>2007.5</v>
      </c>
      <c r="E287" s="3">
        <f t="shared" si="2"/>
        <v>891.9018272</v>
      </c>
      <c r="O287" s="135">
        <f>Sheet1!F72</f>
        <v>0.1673675788</v>
      </c>
    </row>
    <row r="288" ht="12.75" customHeight="1">
      <c r="A288" s="134">
        <v>74.0</v>
      </c>
      <c r="B288" s="3">
        <f t="shared" si="1"/>
        <v>2951.504861</v>
      </c>
      <c r="C288" s="3">
        <f>A288*Sheet1!D36</f>
        <v>2035</v>
      </c>
      <c r="E288" s="3">
        <f t="shared" si="2"/>
        <v>916.5048613</v>
      </c>
      <c r="O288" s="135">
        <f>Sheet1!F72</f>
        <v>0.1673675788</v>
      </c>
    </row>
    <row r="289" ht="12.75" customHeight="1">
      <c r="A289" s="134">
        <v>75.0</v>
      </c>
      <c r="B289" s="3">
        <f t="shared" si="1"/>
        <v>3003.942631</v>
      </c>
      <c r="C289" s="3">
        <f>A289*Sheet1!D36</f>
        <v>2062.5</v>
      </c>
      <c r="E289" s="3">
        <f t="shared" si="2"/>
        <v>941.4426306</v>
      </c>
      <c r="O289" s="135">
        <f>Sheet1!F72</f>
        <v>0.1673675788</v>
      </c>
    </row>
    <row r="290" ht="12.75" customHeight="1">
      <c r="A290" s="134">
        <v>76.0</v>
      </c>
      <c r="B290" s="3">
        <f t="shared" si="1"/>
        <v>3056.715135</v>
      </c>
      <c r="C290" s="3">
        <f>A290*Sheet1!D36</f>
        <v>2090</v>
      </c>
      <c r="E290" s="3">
        <f t="shared" si="2"/>
        <v>966.715135</v>
      </c>
      <c r="O290" s="135">
        <f>Sheet1!F72</f>
        <v>0.1673675788</v>
      </c>
    </row>
    <row r="291" ht="12.75" customHeight="1">
      <c r="A291" s="134">
        <v>77.0</v>
      </c>
      <c r="B291" s="3">
        <f t="shared" si="1"/>
        <v>3109.822375</v>
      </c>
      <c r="C291" s="3">
        <f>A291*Sheet1!D36</f>
        <v>2117.5</v>
      </c>
      <c r="E291" s="3">
        <f t="shared" si="2"/>
        <v>992.3223745</v>
      </c>
      <c r="O291" s="135">
        <f>Sheet1!F72</f>
        <v>0.1673675788</v>
      </c>
    </row>
    <row r="292" ht="12.75" customHeight="1">
      <c r="A292" s="134">
        <v>78.0</v>
      </c>
      <c r="B292" s="3">
        <f t="shared" si="1"/>
        <v>3163.264349</v>
      </c>
      <c r="C292" s="3">
        <f>A292*Sheet1!D36</f>
        <v>2145</v>
      </c>
      <c r="E292" s="3">
        <f t="shared" si="2"/>
        <v>1018.264349</v>
      </c>
      <c r="O292" s="135">
        <f>Sheet1!F72</f>
        <v>0.1673675788</v>
      </c>
    </row>
    <row r="293" ht="12.75" customHeight="1">
      <c r="A293" s="134">
        <v>79.0</v>
      </c>
      <c r="B293" s="3">
        <f t="shared" si="1"/>
        <v>3217.041059</v>
      </c>
      <c r="C293" s="3">
        <f>A293*Sheet1!D36</f>
        <v>2172.5</v>
      </c>
      <c r="E293" s="3">
        <f t="shared" si="2"/>
        <v>1044.541059</v>
      </c>
      <c r="O293" s="135">
        <f>Sheet1!F72</f>
        <v>0.1673675788</v>
      </c>
    </row>
    <row r="294" ht="12.75" customHeight="1">
      <c r="A294" s="134">
        <v>80.0</v>
      </c>
      <c r="B294" s="3">
        <f t="shared" si="1"/>
        <v>3271.152504</v>
      </c>
      <c r="C294" s="3">
        <f>A294*Sheet1!D36</f>
        <v>2200</v>
      </c>
      <c r="E294" s="3">
        <f t="shared" si="2"/>
        <v>1071.152504</v>
      </c>
      <c r="O294" s="135">
        <f>Sheet1!F72</f>
        <v>0.1673675788</v>
      </c>
    </row>
    <row r="295" ht="12.75" customHeight="1">
      <c r="A295" s="134">
        <v>81.0</v>
      </c>
      <c r="B295" s="3">
        <f t="shared" si="1"/>
        <v>3325.598684</v>
      </c>
      <c r="C295" s="3">
        <f>A295*Sheet1!D36</f>
        <v>2227.5</v>
      </c>
      <c r="E295" s="3">
        <f t="shared" si="2"/>
        <v>1098.098684</v>
      </c>
      <c r="O295" s="135">
        <f>Sheet1!F72</f>
        <v>0.1673675788</v>
      </c>
    </row>
    <row r="296" ht="12.75" customHeight="1">
      <c r="A296" s="134">
        <v>82.0</v>
      </c>
      <c r="B296" s="3">
        <f t="shared" si="1"/>
        <v>3380.3796</v>
      </c>
      <c r="C296" s="3">
        <f>A296*Sheet1!D36</f>
        <v>2255</v>
      </c>
      <c r="E296" s="3">
        <f t="shared" si="2"/>
        <v>1125.3796</v>
      </c>
      <c r="O296" s="135">
        <f>Sheet1!F72</f>
        <v>0.1673675788</v>
      </c>
    </row>
    <row r="297" ht="12.75" customHeight="1">
      <c r="A297" s="134">
        <v>83.0</v>
      </c>
      <c r="B297" s="3">
        <f t="shared" si="1"/>
        <v>3435.49525</v>
      </c>
      <c r="C297" s="3">
        <f>A297*Sheet1!D36</f>
        <v>2282.5</v>
      </c>
      <c r="E297" s="3">
        <f t="shared" si="2"/>
        <v>1152.99525</v>
      </c>
      <c r="O297" s="135">
        <f>Sheet1!F72</f>
        <v>0.1673675788</v>
      </c>
    </row>
    <row r="298" ht="12.75" customHeight="1">
      <c r="A298" s="134">
        <v>84.0</v>
      </c>
      <c r="B298" s="3">
        <f t="shared" si="1"/>
        <v>3490.945636</v>
      </c>
      <c r="C298" s="3">
        <f>A298*Sheet1!D36</f>
        <v>2310</v>
      </c>
      <c r="E298" s="3">
        <f t="shared" si="2"/>
        <v>1180.945636</v>
      </c>
      <c r="O298" s="135">
        <f>Sheet1!F72</f>
        <v>0.1673675788</v>
      </c>
    </row>
    <row r="299" ht="12.75" customHeight="1">
      <c r="A299" s="134">
        <v>85.0</v>
      </c>
      <c r="B299" s="3">
        <f t="shared" si="1"/>
        <v>3546.730757</v>
      </c>
      <c r="C299" s="3">
        <f>A299*Sheet1!D36</f>
        <v>2337.5</v>
      </c>
      <c r="E299" s="3">
        <f t="shared" si="2"/>
        <v>1209.230757</v>
      </c>
      <c r="O299" s="135">
        <f>Sheet1!F72</f>
        <v>0.1673675788</v>
      </c>
    </row>
    <row r="300" ht="12.75" customHeight="1">
      <c r="A300" s="134">
        <v>86.0</v>
      </c>
      <c r="B300" s="3">
        <f t="shared" si="1"/>
        <v>3602.850613</v>
      </c>
      <c r="C300" s="3">
        <f>A300*Sheet1!D36</f>
        <v>2365</v>
      </c>
      <c r="E300" s="3">
        <f t="shared" si="2"/>
        <v>1237.850613</v>
      </c>
      <c r="O300" s="135">
        <f>Sheet1!F72</f>
        <v>0.1673675788</v>
      </c>
    </row>
    <row r="301" ht="12.75" customHeight="1">
      <c r="A301" s="134">
        <v>87.0</v>
      </c>
      <c r="B301" s="3">
        <f t="shared" si="1"/>
        <v>3659.305204</v>
      </c>
      <c r="C301" s="3">
        <f>A301*Sheet1!D36</f>
        <v>2392.5</v>
      </c>
      <c r="E301" s="3">
        <f t="shared" si="2"/>
        <v>1266.805204</v>
      </c>
      <c r="O301" s="135">
        <f>Sheet1!F72</f>
        <v>0.1673675788</v>
      </c>
    </row>
    <row r="302" ht="12.75" customHeight="1">
      <c r="A302" s="134">
        <v>88.0</v>
      </c>
      <c r="B302" s="3">
        <f t="shared" si="1"/>
        <v>3716.09453</v>
      </c>
      <c r="C302" s="3">
        <f>A302*Sheet1!D36</f>
        <v>2420</v>
      </c>
      <c r="E302" s="3">
        <f t="shared" si="2"/>
        <v>1296.09453</v>
      </c>
      <c r="O302" s="135">
        <f>Sheet1!F72</f>
        <v>0.1673675788</v>
      </c>
    </row>
    <row r="303" ht="12.75" customHeight="1">
      <c r="A303" s="134">
        <v>89.0</v>
      </c>
      <c r="B303" s="3">
        <f t="shared" si="1"/>
        <v>3773.218591</v>
      </c>
      <c r="C303" s="3">
        <f>A303*Sheet1!D36</f>
        <v>2447.5</v>
      </c>
      <c r="E303" s="3">
        <f t="shared" si="2"/>
        <v>1325.718591</v>
      </c>
      <c r="O303" s="135">
        <f>Sheet1!F72</f>
        <v>0.1673675788</v>
      </c>
    </row>
    <row r="304" ht="12.75" customHeight="1">
      <c r="A304" s="134">
        <v>90.0</v>
      </c>
      <c r="B304" s="3">
        <f t="shared" si="1"/>
        <v>3830.677388</v>
      </c>
      <c r="C304" s="3">
        <f>A304*Sheet1!D36</f>
        <v>2475</v>
      </c>
      <c r="E304" s="3">
        <f t="shared" si="2"/>
        <v>1355.677388</v>
      </c>
      <c r="O304" s="135">
        <f>Sheet1!F72</f>
        <v>0.1673675788</v>
      </c>
    </row>
    <row r="305" ht="12.75" customHeight="1">
      <c r="A305" s="134">
        <v>91.0</v>
      </c>
      <c r="B305" s="3">
        <f t="shared" si="1"/>
        <v>3888.47092</v>
      </c>
      <c r="C305" s="3">
        <f>A305*Sheet1!D36</f>
        <v>2502.5</v>
      </c>
      <c r="E305" s="3">
        <f t="shared" si="2"/>
        <v>1385.97092</v>
      </c>
      <c r="O305" s="135">
        <f>Sheet1!F72</f>
        <v>0.1673675788</v>
      </c>
    </row>
    <row r="306" ht="12.75" customHeight="1">
      <c r="A306" s="134">
        <v>92.0</v>
      </c>
      <c r="B306" s="3">
        <f t="shared" si="1"/>
        <v>3946.599187</v>
      </c>
      <c r="C306" s="3">
        <f>A306*Sheet1!D36</f>
        <v>2530</v>
      </c>
      <c r="E306" s="3">
        <f t="shared" si="2"/>
        <v>1416.599187</v>
      </c>
      <c r="O306" s="135">
        <f>Sheet1!F72</f>
        <v>0.1673675788</v>
      </c>
    </row>
    <row r="307" ht="12.75" customHeight="1">
      <c r="A307" s="134">
        <v>93.0</v>
      </c>
      <c r="B307" s="3">
        <f t="shared" si="1"/>
        <v>4005.062189</v>
      </c>
      <c r="C307" s="3">
        <f>A307*Sheet1!D36</f>
        <v>2557.5</v>
      </c>
      <c r="E307" s="3">
        <f t="shared" si="2"/>
        <v>1447.562189</v>
      </c>
      <c r="O307" s="135">
        <f>Sheet1!F72</f>
        <v>0.1673675788</v>
      </c>
    </row>
    <row r="308" ht="12.75" customHeight="1">
      <c r="A308" s="134">
        <v>94.0</v>
      </c>
      <c r="B308" s="3">
        <f t="shared" si="1"/>
        <v>4063.859926</v>
      </c>
      <c r="C308" s="3">
        <f>A308*Sheet1!D36</f>
        <v>2585</v>
      </c>
      <c r="E308" s="3">
        <f t="shared" si="2"/>
        <v>1478.859926</v>
      </c>
      <c r="O308" s="135">
        <f>Sheet1!F72</f>
        <v>0.1673675788</v>
      </c>
    </row>
    <row r="309" ht="12.75" customHeight="1">
      <c r="A309" s="134">
        <v>95.0</v>
      </c>
      <c r="B309" s="3">
        <f t="shared" si="1"/>
        <v>4122.992398</v>
      </c>
      <c r="C309" s="3">
        <f>A309*Sheet1!D36</f>
        <v>2612.5</v>
      </c>
      <c r="E309" s="3">
        <f t="shared" si="2"/>
        <v>1510.492398</v>
      </c>
      <c r="O309" s="135">
        <f>Sheet1!F72</f>
        <v>0.1673675788</v>
      </c>
    </row>
    <row r="310" ht="12.75" customHeight="1">
      <c r="A310" s="134">
        <v>96.0</v>
      </c>
      <c r="B310" s="3">
        <f t="shared" si="1"/>
        <v>4182.459606</v>
      </c>
      <c r="C310" s="3">
        <f>A310*Sheet1!D36</f>
        <v>2640</v>
      </c>
      <c r="E310" s="3">
        <f t="shared" si="2"/>
        <v>1542.459606</v>
      </c>
      <c r="O310" s="135">
        <f>Sheet1!F72</f>
        <v>0.1673675788</v>
      </c>
    </row>
    <row r="311" ht="12.75" customHeight="1">
      <c r="A311" s="134">
        <v>97.0</v>
      </c>
      <c r="B311" s="3">
        <f t="shared" si="1"/>
        <v>4242.261549</v>
      </c>
      <c r="C311" s="3">
        <f>A311*Sheet1!D36</f>
        <v>2667.5</v>
      </c>
      <c r="E311" s="3">
        <f t="shared" si="2"/>
        <v>1574.761549</v>
      </c>
      <c r="O311" s="135">
        <f>Sheet1!F72</f>
        <v>0.1673675788</v>
      </c>
    </row>
    <row r="312" ht="12.75" customHeight="1">
      <c r="A312" s="134">
        <v>98.0</v>
      </c>
      <c r="B312" s="3">
        <f t="shared" si="1"/>
        <v>4302.398226</v>
      </c>
      <c r="C312" s="3">
        <f>A312*Sheet1!D36</f>
        <v>2695</v>
      </c>
      <c r="E312" s="3">
        <f t="shared" si="2"/>
        <v>1607.398226</v>
      </c>
      <c r="O312" s="135">
        <f>Sheet1!F72</f>
        <v>0.1673675788</v>
      </c>
    </row>
    <row r="313" ht="12.75" customHeight="1">
      <c r="A313" s="134">
        <v>99.0</v>
      </c>
      <c r="B313" s="3">
        <f t="shared" si="1"/>
        <v>4362.869639</v>
      </c>
      <c r="C313" s="3">
        <f>A313*Sheet1!D36</f>
        <v>2722.5</v>
      </c>
      <c r="E313" s="3">
        <f t="shared" si="2"/>
        <v>1640.369639</v>
      </c>
      <c r="O313" s="135">
        <f>Sheet1!F72</f>
        <v>0.1673675788</v>
      </c>
    </row>
    <row r="314" ht="12.75" customHeight="1">
      <c r="A314" s="134">
        <v>100.0</v>
      </c>
      <c r="B314" s="3">
        <f t="shared" si="1"/>
        <v>4423.675788</v>
      </c>
      <c r="C314" s="3">
        <f>A314*Sheet1!D36</f>
        <v>2750</v>
      </c>
      <c r="E314" s="3">
        <f t="shared" si="2"/>
        <v>1673.675788</v>
      </c>
      <c r="O314" s="135">
        <f>Sheet1!F72</f>
        <v>0.1673675788</v>
      </c>
    </row>
    <row r="315" ht="12.75" customHeight="1">
      <c r="A315" s="134">
        <v>105.0</v>
      </c>
      <c r="B315" s="3">
        <f t="shared" si="1"/>
        <v>4732.727556</v>
      </c>
      <c r="C315" s="3">
        <f>A315*Sheet1!D36</f>
        <v>2887.5</v>
      </c>
      <c r="E315" s="3">
        <f t="shared" si="2"/>
        <v>1845.227556</v>
      </c>
      <c r="O315" s="135">
        <f>Sheet1!F72</f>
        <v>0.1673675788</v>
      </c>
    </row>
    <row r="316" ht="12.75" customHeight="1">
      <c r="A316" s="134">
        <v>110.0</v>
      </c>
      <c r="B316" s="3">
        <f t="shared" si="1"/>
        <v>5050.147703</v>
      </c>
      <c r="C316" s="3">
        <f>A316*Sheet1!D36</f>
        <v>3025</v>
      </c>
      <c r="E316" s="3">
        <f t="shared" si="2"/>
        <v>2025.147703</v>
      </c>
      <c r="O316" s="135">
        <f>Sheet1!F72</f>
        <v>0.1673675788</v>
      </c>
    </row>
    <row r="317" ht="12.75" customHeight="1">
      <c r="A317" s="134">
        <v>115.0</v>
      </c>
      <c r="B317" s="3">
        <f t="shared" si="1"/>
        <v>5375.936229</v>
      </c>
      <c r="C317" s="3">
        <f>A317*Sheet1!D36</f>
        <v>3162.5</v>
      </c>
      <c r="E317" s="3">
        <f t="shared" si="2"/>
        <v>2213.436229</v>
      </c>
      <c r="O317" s="135">
        <f>Sheet1!F72</f>
        <v>0.1673675788</v>
      </c>
    </row>
    <row r="318" ht="12.75" customHeight="1">
      <c r="A318" s="134">
        <v>120.0</v>
      </c>
      <c r="B318" s="3">
        <f t="shared" si="1"/>
        <v>5710.093134</v>
      </c>
      <c r="C318" s="3">
        <f>A318*Sheet1!D36</f>
        <v>3300</v>
      </c>
      <c r="E318" s="3">
        <f t="shared" si="2"/>
        <v>2410.093134</v>
      </c>
      <c r="O318" s="135">
        <f>Sheet1!F72</f>
        <v>0.1673675788</v>
      </c>
    </row>
    <row r="319" ht="12.75" customHeight="1">
      <c r="A319" s="134">
        <v>125.0</v>
      </c>
      <c r="B319" s="3">
        <f t="shared" si="1"/>
        <v>6052.618418</v>
      </c>
      <c r="C319" s="3">
        <f>A319*Sheet1!D36</f>
        <v>3437.5</v>
      </c>
      <c r="E319" s="3">
        <f t="shared" si="2"/>
        <v>2615.118418</v>
      </c>
      <c r="O319" s="135">
        <f>Sheet1!F72</f>
        <v>0.1673675788</v>
      </c>
    </row>
    <row r="320" ht="12.75" customHeight="1">
      <c r="A320" s="134">
        <v>130.0</v>
      </c>
      <c r="B320" s="3">
        <f t="shared" si="1"/>
        <v>6403.512081</v>
      </c>
      <c r="C320" s="3">
        <f>A320*Sheet1!D36</f>
        <v>3575</v>
      </c>
      <c r="E320" s="3">
        <f t="shared" si="2"/>
        <v>2828.512081</v>
      </c>
      <c r="O320" s="135">
        <f>Sheet1!F72</f>
        <v>0.1673675788</v>
      </c>
    </row>
    <row r="321" ht="12.75" customHeight="1">
      <c r="A321" s="134">
        <v>135.0</v>
      </c>
      <c r="B321" s="3">
        <f t="shared" si="1"/>
        <v>6762.774123</v>
      </c>
      <c r="C321" s="3">
        <f>A321*Sheet1!D36</f>
        <v>3712.5</v>
      </c>
      <c r="E321" s="3">
        <f t="shared" si="2"/>
        <v>3050.274123</v>
      </c>
      <c r="O321" s="135">
        <f>Sheet1!F72</f>
        <v>0.1673675788</v>
      </c>
    </row>
    <row r="322" ht="12.75" customHeight="1">
      <c r="A322" s="134">
        <v>140.0</v>
      </c>
      <c r="B322" s="3">
        <f t="shared" si="1"/>
        <v>7130.404544</v>
      </c>
      <c r="C322" s="3">
        <f>A322*Sheet1!D36</f>
        <v>3850</v>
      </c>
      <c r="E322" s="3">
        <f t="shared" si="2"/>
        <v>3280.404544</v>
      </c>
      <c r="O322" s="135">
        <f>Sheet1!F72</f>
        <v>0.1673675788</v>
      </c>
    </row>
    <row r="323" ht="12.75" customHeight="1">
      <c r="A323" s="134">
        <v>145.0</v>
      </c>
      <c r="B323" s="3">
        <f t="shared" si="1"/>
        <v>7506.403344</v>
      </c>
      <c r="C323" s="3">
        <f>A323*Sheet1!D36</f>
        <v>3987.5</v>
      </c>
      <c r="E323" s="3">
        <f t="shared" si="2"/>
        <v>3518.903344</v>
      </c>
      <c r="O323" s="135">
        <f>Sheet1!F72</f>
        <v>0.1673675788</v>
      </c>
    </row>
    <row r="324" ht="12.75" customHeight="1">
      <c r="A324" s="134">
        <v>150.0</v>
      </c>
      <c r="B324" s="3">
        <f t="shared" si="1"/>
        <v>7890.770522</v>
      </c>
      <c r="C324" s="3">
        <f>A324*Sheet1!D36</f>
        <v>4125</v>
      </c>
      <c r="E324" s="3">
        <f t="shared" si="2"/>
        <v>3765.770522</v>
      </c>
      <c r="O324" s="135">
        <f>Sheet1!F72</f>
        <v>0.1673675788</v>
      </c>
    </row>
    <row r="325" ht="12.75" customHeight="1">
      <c r="A325" s="134">
        <v>155.0</v>
      </c>
      <c r="B325" s="3">
        <f t="shared" si="1"/>
        <v>8283.50608</v>
      </c>
      <c r="C325" s="3">
        <f>A325*Sheet1!D36</f>
        <v>4262.5</v>
      </c>
      <c r="E325" s="3">
        <f t="shared" si="2"/>
        <v>4021.00608</v>
      </c>
      <c r="O325" s="135">
        <f>Sheet1!F72</f>
        <v>0.1673675788</v>
      </c>
    </row>
    <row r="326" ht="12.75" customHeight="1">
      <c r="A326" s="134">
        <v>160.0</v>
      </c>
      <c r="B326" s="3">
        <f t="shared" si="1"/>
        <v>8684.610016</v>
      </c>
      <c r="C326" s="3">
        <f>A326*Sheet1!D36</f>
        <v>4400</v>
      </c>
      <c r="E326" s="3">
        <f t="shared" si="2"/>
        <v>4284.610016</v>
      </c>
      <c r="O326" s="135">
        <f>Sheet1!F72</f>
        <v>0.1673675788</v>
      </c>
    </row>
    <row r="327" ht="12.75" customHeight="1">
      <c r="A327" s="134">
        <v>165.0</v>
      </c>
      <c r="B327" s="3">
        <f t="shared" si="1"/>
        <v>9094.082332</v>
      </c>
      <c r="C327" s="3">
        <f>A327*Sheet1!D36</f>
        <v>4537.5</v>
      </c>
      <c r="E327" s="3">
        <f t="shared" si="2"/>
        <v>4556.582332</v>
      </c>
      <c r="O327" s="135">
        <f>Sheet1!F72</f>
        <v>0.1673675788</v>
      </c>
    </row>
    <row r="328" ht="12.75" customHeight="1">
      <c r="A328" s="134">
        <v>170.0</v>
      </c>
      <c r="B328" s="3">
        <f t="shared" si="1"/>
        <v>9511.923026</v>
      </c>
      <c r="C328" s="3">
        <f>A328*Sheet1!D36</f>
        <v>4675</v>
      </c>
      <c r="E328" s="3">
        <f t="shared" si="2"/>
        <v>4836.923026</v>
      </c>
      <c r="O328" s="135">
        <f>Sheet1!F72</f>
        <v>0.1673675788</v>
      </c>
    </row>
    <row r="329" ht="12.75" customHeight="1">
      <c r="A329" s="134">
        <v>175.0</v>
      </c>
      <c r="B329" s="3">
        <f t="shared" si="1"/>
        <v>9938.1321</v>
      </c>
      <c r="C329" s="3">
        <f>A329*Sheet1!D36</f>
        <v>4812.5</v>
      </c>
      <c r="E329" s="3">
        <f t="shared" si="2"/>
        <v>5125.6321</v>
      </c>
      <c r="O329" s="135">
        <f>Sheet1!F72</f>
        <v>0.1673675788</v>
      </c>
    </row>
    <row r="330" ht="12.75" customHeight="1">
      <c r="A330" s="134">
        <v>180.0</v>
      </c>
      <c r="B330" s="3">
        <f t="shared" si="1"/>
        <v>10372.70955</v>
      </c>
      <c r="C330" s="3">
        <f>A330*Sheet1!D36</f>
        <v>4950</v>
      </c>
      <c r="E330" s="3">
        <f t="shared" si="2"/>
        <v>5422.709552</v>
      </c>
      <c r="O330" s="135">
        <f>Sheet1!F72</f>
        <v>0.1673675788</v>
      </c>
    </row>
    <row r="331" ht="12.75" customHeight="1">
      <c r="A331" s="134">
        <v>185.0</v>
      </c>
      <c r="B331" s="3">
        <f t="shared" si="1"/>
        <v>10815.65538</v>
      </c>
      <c r="C331" s="3">
        <f>A331*Sheet1!D36</f>
        <v>5087.5</v>
      </c>
      <c r="E331" s="3">
        <f t="shared" si="2"/>
        <v>5728.155383</v>
      </c>
      <c r="O331" s="135">
        <f>Sheet1!F72</f>
        <v>0.1673675788</v>
      </c>
    </row>
    <row r="332" ht="12.75" customHeight="1">
      <c r="A332" s="134">
        <v>190.0</v>
      </c>
      <c r="B332" s="3">
        <f t="shared" si="1"/>
        <v>11266.96959</v>
      </c>
      <c r="C332" s="3">
        <f>A332*Sheet1!D36</f>
        <v>5225</v>
      </c>
      <c r="E332" s="3">
        <f t="shared" si="2"/>
        <v>6041.969593</v>
      </c>
      <c r="O332" s="135">
        <f>Sheet1!F72</f>
        <v>0.1673675788</v>
      </c>
    </row>
    <row r="333" ht="12.75" customHeight="1">
      <c r="A333" s="134">
        <v>195.0</v>
      </c>
      <c r="B333" s="3">
        <f t="shared" si="1"/>
        <v>11726.65218</v>
      </c>
      <c r="C333" s="3">
        <f>A333*Sheet1!D36</f>
        <v>5362.5</v>
      </c>
      <c r="E333" s="3">
        <f t="shared" si="2"/>
        <v>6364.152183</v>
      </c>
      <c r="O333" s="135">
        <f>Sheet1!F72</f>
        <v>0.1673675788</v>
      </c>
    </row>
    <row r="334" ht="12.75" customHeight="1">
      <c r="A334" s="134">
        <v>200.0</v>
      </c>
      <c r="B334" s="3">
        <f t="shared" si="1"/>
        <v>12194.70315</v>
      </c>
      <c r="C334" s="3">
        <f>A334*Sheet1!D36</f>
        <v>5500</v>
      </c>
      <c r="E334" s="3">
        <f t="shared" si="2"/>
        <v>6694.703151</v>
      </c>
      <c r="O334" s="135">
        <f>Sheet1!F72</f>
        <v>0.1673675788</v>
      </c>
    </row>
    <row r="335" ht="12.75" customHeight="1">
      <c r="O335" s="3"/>
    </row>
    <row r="336" ht="12.75" customHeight="1">
      <c r="O336" s="3"/>
    </row>
    <row r="337" ht="12.75" customHeight="1">
      <c r="O337" s="3"/>
    </row>
    <row r="338" ht="12.75" customHeight="1">
      <c r="O338" s="3"/>
    </row>
    <row r="339" ht="12.75" customHeight="1">
      <c r="O339" s="3"/>
    </row>
    <row r="340" ht="12.75" customHeight="1">
      <c r="O340" s="3"/>
    </row>
    <row r="341" ht="12.75" customHeight="1">
      <c r="O341" s="3"/>
    </row>
    <row r="342" ht="12.75" customHeight="1">
      <c r="O342" s="3"/>
    </row>
    <row r="343" ht="12.75" customHeight="1">
      <c r="O343" s="3"/>
    </row>
    <row r="344" ht="12.75" customHeight="1">
      <c r="O344" s="3"/>
    </row>
    <row r="345" ht="12.75" customHeight="1">
      <c r="O345" s="3"/>
    </row>
    <row r="346" ht="12.75" customHeight="1">
      <c r="O346" s="3"/>
    </row>
    <row r="347" ht="12.75" customHeight="1">
      <c r="O347" s="3"/>
    </row>
    <row r="348" ht="12.75" customHeight="1">
      <c r="O348" s="3"/>
    </row>
    <row r="349" ht="12.75" customHeight="1">
      <c r="O349" s="3"/>
    </row>
    <row r="350" ht="12.75" customHeight="1">
      <c r="O350" s="3"/>
    </row>
    <row r="351" ht="12.75" customHeight="1">
      <c r="O351" s="3"/>
    </row>
    <row r="352" ht="12.75" customHeight="1">
      <c r="O352" s="3"/>
    </row>
    <row r="353" ht="12.75" customHeight="1">
      <c r="O353" s="3"/>
    </row>
    <row r="354" ht="12.75" customHeight="1">
      <c r="O354" s="3"/>
    </row>
    <row r="355" ht="12.75" customHeight="1">
      <c r="O355" s="3"/>
    </row>
    <row r="356" ht="12.75" customHeight="1">
      <c r="O356" s="3"/>
    </row>
    <row r="357" ht="12.75" customHeight="1">
      <c r="O357" s="3"/>
    </row>
    <row r="358" ht="12.75" customHeight="1">
      <c r="O358" s="3"/>
    </row>
    <row r="359" ht="12.75" customHeight="1">
      <c r="O359" s="3"/>
    </row>
    <row r="360" ht="12.75" customHeight="1">
      <c r="O360" s="3"/>
    </row>
    <row r="361" ht="12.75" customHeight="1">
      <c r="O361" s="3"/>
    </row>
    <row r="362" ht="12.75" customHeight="1">
      <c r="O362" s="3"/>
    </row>
    <row r="363" ht="12.75" customHeight="1">
      <c r="O363" s="3"/>
    </row>
    <row r="364" ht="12.75" customHeight="1">
      <c r="O364" s="3"/>
    </row>
    <row r="365" ht="12.75" customHeight="1">
      <c r="O365" s="3"/>
    </row>
    <row r="366" ht="12.75" customHeight="1">
      <c r="O366" s="3"/>
    </row>
    <row r="367" ht="12.75" customHeight="1">
      <c r="O367" s="3"/>
    </row>
    <row r="368" ht="12.75" customHeight="1">
      <c r="O368" s="3"/>
    </row>
    <row r="369" ht="12.75" customHeight="1">
      <c r="O369" s="3"/>
    </row>
    <row r="370" ht="12.75" customHeight="1">
      <c r="O370" s="3"/>
    </row>
    <row r="371" ht="12.75" customHeight="1">
      <c r="O371" s="3"/>
    </row>
    <row r="372" ht="12.75" customHeight="1">
      <c r="O372" s="3"/>
    </row>
    <row r="373" ht="12.75" customHeight="1">
      <c r="O373" s="3"/>
    </row>
    <row r="374" ht="12.75" customHeight="1">
      <c r="O374" s="3"/>
    </row>
    <row r="375" ht="12.75" customHeight="1">
      <c r="O375" s="3"/>
    </row>
    <row r="376" ht="12.75" customHeight="1">
      <c r="O376" s="3"/>
    </row>
    <row r="377" ht="12.75" customHeight="1">
      <c r="O377" s="3"/>
    </row>
    <row r="378" ht="12.75" customHeight="1">
      <c r="O378" s="3"/>
    </row>
    <row r="379" ht="12.75" customHeight="1">
      <c r="O379" s="3"/>
    </row>
    <row r="380" ht="12.75" customHeight="1">
      <c r="O380" s="3"/>
    </row>
    <row r="381" ht="12.75" customHeight="1">
      <c r="O381" s="3"/>
    </row>
    <row r="382" ht="12.75" customHeight="1">
      <c r="O382" s="3"/>
    </row>
    <row r="383" ht="12.75" customHeight="1">
      <c r="O383" s="3"/>
    </row>
    <row r="384" ht="12.75" customHeight="1">
      <c r="O384" s="3"/>
    </row>
    <row r="385" ht="12.75" customHeight="1">
      <c r="O385" s="3"/>
    </row>
    <row r="386" ht="12.75" customHeight="1">
      <c r="O386" s="3"/>
    </row>
    <row r="387" ht="12.75" customHeight="1">
      <c r="O387" s="3"/>
    </row>
    <row r="388" ht="12.75" customHeight="1">
      <c r="O388" s="3"/>
    </row>
    <row r="389" ht="12.75" customHeight="1">
      <c r="O389" s="3"/>
    </row>
    <row r="390" ht="12.75" customHeight="1">
      <c r="O390" s="3"/>
    </row>
    <row r="391" ht="12.75" customHeight="1">
      <c r="O391" s="3"/>
    </row>
    <row r="392" ht="12.75" customHeight="1">
      <c r="O392" s="3"/>
    </row>
    <row r="393" ht="12.75" customHeight="1">
      <c r="O393" s="3"/>
    </row>
    <row r="394" ht="12.75" customHeight="1">
      <c r="O394" s="3"/>
    </row>
    <row r="395" ht="12.75" customHeight="1">
      <c r="O395" s="3"/>
    </row>
    <row r="396" ht="12.75" customHeight="1">
      <c r="O396" s="3"/>
    </row>
    <row r="397" ht="12.75" customHeight="1">
      <c r="O397" s="3"/>
    </row>
    <row r="398" ht="12.75" customHeight="1">
      <c r="O398" s="3"/>
    </row>
    <row r="399" ht="12.75" customHeight="1">
      <c r="O399" s="3"/>
    </row>
    <row r="400" ht="12.75" customHeight="1">
      <c r="O400" s="3"/>
    </row>
    <row r="401" ht="12.75" customHeight="1">
      <c r="O401" s="3"/>
    </row>
    <row r="402" ht="12.75" customHeight="1">
      <c r="O402" s="3"/>
    </row>
    <row r="403" ht="12.75" customHeight="1">
      <c r="O403" s="3"/>
    </row>
    <row r="404" ht="12.75" customHeight="1">
      <c r="O404" s="3"/>
    </row>
    <row r="405" ht="12.75" customHeight="1">
      <c r="O405" s="3"/>
    </row>
    <row r="406" ht="12.75" customHeight="1">
      <c r="O406" s="3"/>
    </row>
    <row r="407" ht="12.75" customHeight="1">
      <c r="O407" s="3"/>
    </row>
    <row r="408" ht="12.75" customHeight="1">
      <c r="O408" s="3"/>
    </row>
    <row r="409" ht="12.75" customHeight="1">
      <c r="O409" s="3"/>
    </row>
    <row r="410" ht="12.75" customHeight="1">
      <c r="O410" s="3"/>
    </row>
    <row r="411" ht="12.75" customHeight="1">
      <c r="O411" s="3"/>
    </row>
    <row r="412" ht="12.75" customHeight="1">
      <c r="O412" s="3"/>
    </row>
    <row r="413" ht="12.75" customHeight="1">
      <c r="O413" s="3"/>
    </row>
    <row r="414" ht="12.75" customHeight="1">
      <c r="O414" s="3"/>
    </row>
    <row r="415" ht="12.75" customHeight="1">
      <c r="O415" s="3"/>
    </row>
    <row r="416" ht="12.75" customHeight="1">
      <c r="O416" s="3"/>
    </row>
    <row r="417" ht="12.75" customHeight="1">
      <c r="O417" s="3"/>
    </row>
    <row r="418" ht="12.75" customHeight="1">
      <c r="O418" s="3"/>
    </row>
    <row r="419" ht="12.75" customHeight="1">
      <c r="O419" s="3"/>
    </row>
    <row r="420" ht="12.75" customHeight="1">
      <c r="O420" s="3"/>
    </row>
    <row r="421" ht="12.75" customHeight="1">
      <c r="O421" s="3"/>
    </row>
    <row r="422" ht="12.75" customHeight="1">
      <c r="O422" s="3"/>
    </row>
    <row r="423" ht="12.75" customHeight="1">
      <c r="O423" s="3"/>
    </row>
    <row r="424" ht="12.75" customHeight="1">
      <c r="O424" s="3"/>
    </row>
    <row r="425" ht="12.75" customHeight="1">
      <c r="O425" s="3"/>
    </row>
    <row r="426" ht="12.75" customHeight="1">
      <c r="O426" s="3"/>
    </row>
    <row r="427" ht="12.75" customHeight="1">
      <c r="O427" s="3"/>
    </row>
    <row r="428" ht="12.75" customHeight="1">
      <c r="O428" s="3"/>
    </row>
    <row r="429" ht="12.75" customHeight="1">
      <c r="O429" s="3"/>
    </row>
    <row r="430" ht="12.75" customHeight="1">
      <c r="O430" s="3"/>
    </row>
    <row r="431" ht="12.75" customHeight="1">
      <c r="O431" s="3"/>
    </row>
    <row r="432" ht="12.75" customHeight="1">
      <c r="O432" s="3"/>
    </row>
    <row r="433" ht="12.75" customHeight="1">
      <c r="O433" s="3"/>
    </row>
    <row r="434" ht="12.75" customHeight="1">
      <c r="O434" s="3"/>
    </row>
    <row r="435" ht="12.75" customHeight="1">
      <c r="O435" s="3"/>
    </row>
    <row r="436" ht="12.75" customHeight="1">
      <c r="O436" s="3"/>
    </row>
    <row r="437" ht="12.75" customHeight="1">
      <c r="O437" s="3"/>
    </row>
    <row r="438" ht="12.75" customHeight="1">
      <c r="O438" s="3"/>
    </row>
    <row r="439" ht="12.75" customHeight="1">
      <c r="O439" s="3"/>
    </row>
    <row r="440" ht="12.75" customHeight="1">
      <c r="O440" s="3"/>
    </row>
    <row r="441" ht="12.75" customHeight="1">
      <c r="O441" s="3"/>
    </row>
    <row r="442" ht="12.75" customHeight="1">
      <c r="O442" s="3"/>
    </row>
    <row r="443" ht="12.75" customHeight="1">
      <c r="O443" s="3"/>
    </row>
    <row r="444" ht="12.75" customHeight="1">
      <c r="O444" s="3"/>
    </row>
    <row r="445" ht="12.75" customHeight="1">
      <c r="O445" s="3"/>
    </row>
    <row r="446" ht="12.75" customHeight="1">
      <c r="O446" s="3"/>
    </row>
    <row r="447" ht="12.75" customHeight="1">
      <c r="O447" s="3"/>
    </row>
    <row r="448" ht="12.75" customHeight="1">
      <c r="O448" s="3"/>
    </row>
    <row r="449" ht="12.75" customHeight="1">
      <c r="O449" s="3"/>
    </row>
    <row r="450" ht="12.75" customHeight="1">
      <c r="O450" s="3"/>
    </row>
    <row r="451" ht="12.75" customHeight="1">
      <c r="O451" s="3"/>
    </row>
    <row r="452" ht="12.75" customHeight="1">
      <c r="O452" s="3"/>
    </row>
    <row r="453" ht="12.75" customHeight="1">
      <c r="O453" s="3"/>
    </row>
    <row r="454" ht="12.75" customHeight="1">
      <c r="O454" s="3"/>
    </row>
    <row r="455" ht="12.75" customHeight="1">
      <c r="O455" s="3"/>
    </row>
    <row r="456" ht="12.75" customHeight="1">
      <c r="O456" s="3"/>
    </row>
    <row r="457" ht="12.75" customHeight="1">
      <c r="O457" s="3"/>
    </row>
    <row r="458" ht="12.75" customHeight="1">
      <c r="O458" s="3"/>
    </row>
    <row r="459" ht="12.75" customHeight="1">
      <c r="O459" s="3"/>
    </row>
    <row r="460" ht="12.75" customHeight="1">
      <c r="O460" s="3"/>
    </row>
    <row r="461" ht="12.75" customHeight="1">
      <c r="O461" s="3"/>
    </row>
    <row r="462" ht="12.75" customHeight="1">
      <c r="O462" s="3"/>
    </row>
    <row r="463" ht="12.75" customHeight="1">
      <c r="O463" s="3"/>
    </row>
    <row r="464" ht="12.75" customHeight="1">
      <c r="O464" s="3"/>
    </row>
    <row r="465" ht="12.75" customHeight="1">
      <c r="O465" s="3"/>
    </row>
    <row r="466" ht="12.75" customHeight="1">
      <c r="O466" s="3"/>
    </row>
    <row r="467" ht="12.75" customHeight="1">
      <c r="O467" s="3"/>
    </row>
    <row r="468" ht="12.75" customHeight="1">
      <c r="O468" s="3"/>
    </row>
    <row r="469" ht="12.75" customHeight="1">
      <c r="O469" s="3"/>
    </row>
    <row r="470" ht="12.75" customHeight="1">
      <c r="O470" s="3"/>
    </row>
    <row r="471" ht="12.75" customHeight="1">
      <c r="O471" s="3"/>
    </row>
    <row r="472" ht="12.75" customHeight="1">
      <c r="O472" s="3"/>
    </row>
    <row r="473" ht="12.75" customHeight="1">
      <c r="O473" s="3"/>
    </row>
    <row r="474" ht="12.75" customHeight="1">
      <c r="O474" s="3"/>
    </row>
    <row r="475" ht="12.75" customHeight="1">
      <c r="O475" s="3"/>
    </row>
    <row r="476" ht="12.75" customHeight="1">
      <c r="O476" s="3"/>
    </row>
    <row r="477" ht="12.75" customHeight="1">
      <c r="O477" s="3"/>
    </row>
    <row r="478" ht="12.75" customHeight="1">
      <c r="O478" s="3"/>
    </row>
    <row r="479" ht="12.75" customHeight="1">
      <c r="O479" s="3"/>
    </row>
    <row r="480" ht="12.75" customHeight="1">
      <c r="O480" s="3"/>
    </row>
    <row r="481" ht="12.75" customHeight="1">
      <c r="O481" s="3"/>
    </row>
    <row r="482" ht="12.75" customHeight="1">
      <c r="O482" s="3"/>
    </row>
    <row r="483" ht="12.75" customHeight="1">
      <c r="O483" s="3"/>
    </row>
    <row r="484" ht="12.75" customHeight="1">
      <c r="O484" s="3"/>
    </row>
    <row r="485" ht="12.75" customHeight="1">
      <c r="O485" s="3"/>
    </row>
    <row r="486" ht="12.75" customHeight="1">
      <c r="O486" s="3"/>
    </row>
    <row r="487" ht="12.75" customHeight="1">
      <c r="O487" s="3"/>
    </row>
    <row r="488" ht="12.75" customHeight="1">
      <c r="O488" s="3"/>
    </row>
    <row r="489" ht="12.75" customHeight="1">
      <c r="O489" s="3"/>
    </row>
    <row r="490" ht="12.75" customHeight="1">
      <c r="O490" s="3"/>
    </row>
    <row r="491" ht="12.75" customHeight="1">
      <c r="O491" s="3"/>
    </row>
    <row r="492" ht="12.75" customHeight="1">
      <c r="O492" s="3"/>
    </row>
    <row r="493" ht="12.75" customHeight="1">
      <c r="O493" s="3"/>
    </row>
    <row r="494" ht="12.75" customHeight="1">
      <c r="O494" s="3"/>
    </row>
    <row r="495" ht="12.75" customHeight="1">
      <c r="O495" s="3"/>
    </row>
    <row r="496" ht="12.75" customHeight="1">
      <c r="O496" s="3"/>
    </row>
    <row r="497" ht="12.75" customHeight="1">
      <c r="O497" s="3"/>
    </row>
    <row r="498" ht="12.75" customHeight="1">
      <c r="O498" s="3"/>
    </row>
    <row r="499" ht="12.75" customHeight="1">
      <c r="O499" s="3"/>
    </row>
    <row r="500" ht="12.75" customHeight="1">
      <c r="O500" s="3"/>
    </row>
    <row r="501" ht="12.75" customHeight="1">
      <c r="O501" s="3"/>
    </row>
    <row r="502" ht="12.75" customHeight="1">
      <c r="O502" s="3"/>
    </row>
    <row r="503" ht="12.75" customHeight="1">
      <c r="O503" s="3"/>
    </row>
    <row r="504" ht="12.75" customHeight="1">
      <c r="O504" s="3"/>
    </row>
    <row r="505" ht="12.75" customHeight="1">
      <c r="O505" s="3"/>
    </row>
    <row r="506" ht="12.75" customHeight="1">
      <c r="O506" s="3"/>
    </row>
    <row r="507" ht="12.75" customHeight="1">
      <c r="O507" s="3"/>
    </row>
    <row r="508" ht="12.75" customHeight="1">
      <c r="O508" s="3"/>
    </row>
    <row r="509" ht="12.75" customHeight="1">
      <c r="O509" s="3"/>
    </row>
    <row r="510" ht="12.75" customHeight="1">
      <c r="O510" s="3"/>
    </row>
    <row r="511" ht="12.75" customHeight="1">
      <c r="O511" s="3"/>
    </row>
    <row r="512" ht="12.75" customHeight="1">
      <c r="O512" s="3"/>
    </row>
    <row r="513" ht="12.75" customHeight="1">
      <c r="O513" s="3"/>
    </row>
    <row r="514" ht="12.75" customHeight="1">
      <c r="O514" s="3"/>
    </row>
    <row r="515" ht="12.75" customHeight="1">
      <c r="O515" s="3"/>
    </row>
    <row r="516" ht="12.75" customHeight="1">
      <c r="O516" s="3"/>
    </row>
    <row r="517" ht="12.75" customHeight="1">
      <c r="O517" s="3"/>
    </row>
    <row r="518" ht="12.75" customHeight="1">
      <c r="O518" s="3"/>
    </row>
    <row r="519" ht="12.75" customHeight="1">
      <c r="O519" s="3"/>
    </row>
    <row r="520" ht="12.75" customHeight="1">
      <c r="O520" s="3"/>
    </row>
    <row r="521" ht="12.75" customHeight="1">
      <c r="O521" s="3"/>
    </row>
    <row r="522" ht="12.75" customHeight="1">
      <c r="O522" s="3"/>
    </row>
    <row r="523" ht="12.75" customHeight="1">
      <c r="O523" s="3"/>
    </row>
    <row r="524" ht="12.75" customHeight="1">
      <c r="O524" s="3"/>
    </row>
    <row r="525" ht="12.75" customHeight="1">
      <c r="O525" s="3"/>
    </row>
    <row r="526" ht="12.75" customHeight="1">
      <c r="O526" s="3"/>
    </row>
    <row r="527" ht="12.75" customHeight="1">
      <c r="O527" s="3"/>
    </row>
    <row r="528" ht="12.75" customHeight="1">
      <c r="O528" s="3"/>
    </row>
    <row r="529" ht="12.75" customHeight="1">
      <c r="O529" s="3"/>
    </row>
    <row r="530" ht="12.75" customHeight="1">
      <c r="O530" s="3"/>
    </row>
    <row r="531" ht="12.75" customHeight="1">
      <c r="O531" s="3"/>
    </row>
    <row r="532" ht="12.75" customHeight="1">
      <c r="O532" s="3"/>
    </row>
    <row r="533" ht="12.75" customHeight="1">
      <c r="O533" s="3"/>
    </row>
    <row r="534" ht="12.75" customHeight="1">
      <c r="O534" s="3"/>
    </row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0"/>
    <col customWidth="1" min="2" max="2" width="22.5"/>
    <col customWidth="1" min="3" max="8" width="10.0"/>
    <col customWidth="1" min="9" max="9" width="13.5"/>
    <col customWidth="1" min="10" max="10" width="10.0"/>
    <col customWidth="1" min="11" max="11" width="14.13"/>
    <col customWidth="1" min="12" max="14" width="10.0"/>
    <col customWidth="1" min="15" max="15" width="11.5"/>
    <col customWidth="1" min="16" max="16" width="10.0"/>
  </cols>
  <sheetData>
    <row r="1" ht="12.75" customHeight="1">
      <c r="O1" s="3"/>
    </row>
    <row r="2" ht="12.75" customHeight="1">
      <c r="O2" s="3"/>
    </row>
    <row r="3" ht="12.75" customHeight="1">
      <c r="A3" s="134" t="s">
        <v>139</v>
      </c>
      <c r="B3" s="134" t="s">
        <v>140</v>
      </c>
      <c r="C3" s="134" t="s">
        <v>141</v>
      </c>
      <c r="E3" s="134" t="s">
        <v>142</v>
      </c>
      <c r="H3" s="134" t="s">
        <v>143</v>
      </c>
      <c r="I3" s="134" t="s">
        <v>144</v>
      </c>
      <c r="J3" s="134" t="s">
        <v>145</v>
      </c>
      <c r="K3" s="134" t="s">
        <v>146</v>
      </c>
      <c r="L3" s="134" t="s">
        <v>147</v>
      </c>
      <c r="O3" s="3" t="s">
        <v>149</v>
      </c>
    </row>
    <row r="4" ht="12.75" customHeight="1">
      <c r="O4" s="3"/>
    </row>
    <row r="5" ht="12.75" customHeight="1">
      <c r="A5" s="134">
        <v>0.1</v>
      </c>
      <c r="B5" s="3">
        <f t="shared" ref="B5:B334" si="1">C5+E5</f>
        <v>2.750966443</v>
      </c>
      <c r="C5" s="3">
        <f>A5*Sheet1!D36</f>
        <v>2.75</v>
      </c>
      <c r="E5" s="3">
        <f t="shared" ref="E5:E334" si="2">(A5*A5)*O5</f>
        <v>0.0009664431105</v>
      </c>
      <c r="I5" s="135"/>
      <c r="O5" s="135">
        <f>Sheet1!F74</f>
        <v>0.09664431105</v>
      </c>
      <c r="P5" s="135"/>
    </row>
    <row r="6" ht="12.75" customHeight="1">
      <c r="A6" s="134">
        <v>0.2</v>
      </c>
      <c r="B6" s="3">
        <f t="shared" si="1"/>
        <v>5.503865772</v>
      </c>
      <c r="C6" s="3">
        <f>A6*Sheet1!D36</f>
        <v>5.5</v>
      </c>
      <c r="E6" s="3">
        <f t="shared" si="2"/>
        <v>0.003865772442</v>
      </c>
      <c r="I6" s="135"/>
      <c r="O6" s="135">
        <f>Sheet1!F74</f>
        <v>0.09664431105</v>
      </c>
    </row>
    <row r="7" ht="12.75" customHeight="1">
      <c r="A7" s="134">
        <v>0.3</v>
      </c>
      <c r="B7" s="3">
        <f t="shared" si="1"/>
        <v>8.258697988</v>
      </c>
      <c r="C7" s="3">
        <f>A7*Sheet1!D36</f>
        <v>8.25</v>
      </c>
      <c r="E7" s="3">
        <f t="shared" si="2"/>
        <v>0.008697987994</v>
      </c>
      <c r="H7" s="134">
        <v>2.0</v>
      </c>
      <c r="I7" s="135">
        <f>(0.5*Sheet1!D80*(3.141593*((Sheet1!D13/2)*(Sheet1!D13/2)))*(H7*H7*H7)*(Sheet1!D81/100))</f>
        <v>4.80595493</v>
      </c>
      <c r="J7" s="3">
        <f>VLOOKUP(I7,B5:C334,2,TRUE)</f>
        <v>2.75</v>
      </c>
      <c r="K7" s="3">
        <f>J7/Sheet1!D36*Sheet1!D82</f>
        <v>0.14</v>
      </c>
      <c r="L7" s="3">
        <f t="shared" ref="L7:L27" si="3">J7-K7</f>
        <v>2.61</v>
      </c>
      <c r="O7" s="135">
        <f>Sheet1!F74</f>
        <v>0.09664431105</v>
      </c>
    </row>
    <row r="8" ht="12.75" customHeight="1">
      <c r="A8" s="134">
        <v>0.4</v>
      </c>
      <c r="B8" s="3">
        <f t="shared" si="1"/>
        <v>11.01546309</v>
      </c>
      <c r="C8" s="3">
        <f>A8*Sheet1!D36</f>
        <v>11</v>
      </c>
      <c r="E8" s="3">
        <f t="shared" si="2"/>
        <v>0.01546308977</v>
      </c>
      <c r="H8" s="134">
        <v>2.5</v>
      </c>
      <c r="I8" s="135">
        <f>(0.5*Sheet1!D80*(3.141593*((Sheet1!D13/2)*(Sheet1!D13/2)))*(H8*H8*H8)*(Sheet1!D81/100))</f>
        <v>9.386630723</v>
      </c>
      <c r="J8" s="3">
        <f>VLOOKUP(I8,B5:C334,2,TRUE)</f>
        <v>8.25</v>
      </c>
      <c r="K8" s="3">
        <f>J8/Sheet1!D36*Sheet1!D82</f>
        <v>0.42</v>
      </c>
      <c r="L8" s="3">
        <f t="shared" si="3"/>
        <v>7.83</v>
      </c>
      <c r="O8" s="135">
        <f>Sheet1!F74</f>
        <v>0.09664431105</v>
      </c>
    </row>
    <row r="9" ht="12.75" customHeight="1">
      <c r="A9" s="134">
        <v>0.5</v>
      </c>
      <c r="B9" s="3">
        <f t="shared" si="1"/>
        <v>13.77416108</v>
      </c>
      <c r="C9" s="3">
        <f>A9*Sheet1!D36</f>
        <v>13.75</v>
      </c>
      <c r="E9" s="3">
        <f t="shared" si="2"/>
        <v>0.02416107776</v>
      </c>
      <c r="H9" s="134">
        <v>3.0</v>
      </c>
      <c r="I9" s="135">
        <f>(0.5*Sheet1!D80*(3.141593*((Sheet1!D13/2)*(Sheet1!D13/2)))*(H9*H9*H9)*(Sheet1!D81/100))</f>
        <v>16.22009789</v>
      </c>
      <c r="J9" s="3">
        <f>VLOOKUP(I9,B5:C334,2,TRUE)</f>
        <v>13.75</v>
      </c>
      <c r="K9" s="3">
        <f>J9/Sheet1!D36*Sheet1!D82</f>
        <v>0.7</v>
      </c>
      <c r="L9" s="3">
        <f t="shared" si="3"/>
        <v>13.05</v>
      </c>
      <c r="O9" s="135">
        <f>Sheet1!F74</f>
        <v>0.09664431105</v>
      </c>
    </row>
    <row r="10" ht="12.75" customHeight="1">
      <c r="A10" s="134">
        <v>0.6</v>
      </c>
      <c r="B10" s="3">
        <f t="shared" si="1"/>
        <v>16.53479195</v>
      </c>
      <c r="C10" s="3">
        <f>A10*Sheet1!D36</f>
        <v>16.5</v>
      </c>
      <c r="E10" s="3">
        <f t="shared" si="2"/>
        <v>0.03479195198</v>
      </c>
      <c r="H10" s="134">
        <v>3.5</v>
      </c>
      <c r="I10" s="135">
        <f>(0.5*Sheet1!D80*(3.141593*((Sheet1!D13/2)*(Sheet1!D13/2)))*(H10*H10*H10)*(Sheet1!D81/100))</f>
        <v>25.7569147</v>
      </c>
      <c r="J10" s="3">
        <f>VLOOKUP(I10,B5:C334,2,TRUE)</f>
        <v>24.75</v>
      </c>
      <c r="K10" s="3">
        <f>J10/Sheet1!D36*Sheet1!D82</f>
        <v>1.26</v>
      </c>
      <c r="L10" s="3">
        <f t="shared" si="3"/>
        <v>23.49</v>
      </c>
      <c r="O10" s="135">
        <f>Sheet1!F74</f>
        <v>0.09664431105</v>
      </c>
    </row>
    <row r="11" ht="12.75" customHeight="1">
      <c r="A11" s="134">
        <v>0.7</v>
      </c>
      <c r="B11" s="3">
        <f t="shared" si="1"/>
        <v>19.29735571</v>
      </c>
      <c r="C11" s="3">
        <f>A11*Sheet1!D36</f>
        <v>19.25</v>
      </c>
      <c r="E11" s="3">
        <f t="shared" si="2"/>
        <v>0.04735571241</v>
      </c>
      <c r="H11" s="134">
        <v>4.0</v>
      </c>
      <c r="I11" s="135">
        <f>(0.5*Sheet1!D80*(3.141593*((Sheet1!D13/2)*(Sheet1!D13/2)))*(H11*H11*H11)*(Sheet1!D81/100))</f>
        <v>38.44763944</v>
      </c>
      <c r="J11" s="3">
        <f>VLOOKUP(I11,B5:C334,2,TRUE)</f>
        <v>35.75</v>
      </c>
      <c r="K11" s="3">
        <f>J11/Sheet1!D36*Sheet1!D82</f>
        <v>1.82</v>
      </c>
      <c r="L11" s="3">
        <f t="shared" si="3"/>
        <v>33.93</v>
      </c>
      <c r="O11" s="135">
        <f>Sheet1!F74</f>
        <v>0.09664431105</v>
      </c>
    </row>
    <row r="12" ht="12.75" customHeight="1">
      <c r="A12" s="134">
        <v>0.8</v>
      </c>
      <c r="B12" s="3">
        <f t="shared" si="1"/>
        <v>22.06185236</v>
      </c>
      <c r="C12" s="3">
        <f>A12*Sheet1!D36</f>
        <v>22</v>
      </c>
      <c r="E12" s="3">
        <f t="shared" si="2"/>
        <v>0.06185235907</v>
      </c>
      <c r="H12" s="134">
        <v>4.5</v>
      </c>
      <c r="I12" s="135">
        <f>(0.5*Sheet1!D80*(3.141593*((Sheet1!D13/2)*(Sheet1!D13/2)))*(H12*H12*H12)*(Sheet1!D81/100))</f>
        <v>54.74283037</v>
      </c>
      <c r="J12" s="3">
        <f>VLOOKUP(I12,B5:C334,2,TRUE)</f>
        <v>52.25</v>
      </c>
      <c r="K12" s="3">
        <f>J12/Sheet1!D36*Sheet1!D82</f>
        <v>2.66</v>
      </c>
      <c r="L12" s="3">
        <f t="shared" si="3"/>
        <v>49.59</v>
      </c>
      <c r="O12" s="135">
        <f>Sheet1!F74</f>
        <v>0.09664431105</v>
      </c>
    </row>
    <row r="13" ht="12.75" customHeight="1">
      <c r="A13" s="134">
        <v>0.9</v>
      </c>
      <c r="B13" s="3">
        <f t="shared" si="1"/>
        <v>24.82828189</v>
      </c>
      <c r="C13" s="3">
        <f>A13*Sheet1!D36</f>
        <v>24.75</v>
      </c>
      <c r="E13" s="3">
        <f t="shared" si="2"/>
        <v>0.07828189195</v>
      </c>
      <c r="H13" s="134">
        <v>5.0</v>
      </c>
      <c r="I13" s="135">
        <f>(0.5*Sheet1!D80*(3.141593*((Sheet1!D13/2)*(Sheet1!D13/2)))*(H13*H13*H13)*(Sheet1!D81/100))</f>
        <v>75.09304578</v>
      </c>
      <c r="J13" s="3">
        <f>VLOOKUP(I13,B5:C334,2,TRUE)</f>
        <v>74.25</v>
      </c>
      <c r="K13" s="3">
        <f>J13/Sheet1!D36*Sheet1!D82</f>
        <v>3.78</v>
      </c>
      <c r="L13" s="3">
        <f t="shared" si="3"/>
        <v>70.47</v>
      </c>
      <c r="O13" s="135">
        <f>Sheet1!F74</f>
        <v>0.09664431105</v>
      </c>
    </row>
    <row r="14" ht="12.75" customHeight="1">
      <c r="A14" s="134">
        <v>1.0</v>
      </c>
      <c r="B14" s="3">
        <f t="shared" si="1"/>
        <v>27.59664431</v>
      </c>
      <c r="C14" s="3">
        <f>A14*Sheet1!D36</f>
        <v>27.5</v>
      </c>
      <c r="E14" s="3">
        <f t="shared" si="2"/>
        <v>0.09664431105</v>
      </c>
      <c r="H14" s="134">
        <v>5.5</v>
      </c>
      <c r="I14" s="135">
        <f>(0.5*Sheet1!D80*(3.141593*((Sheet1!D13/2)*(Sheet1!D13/2)))*(H14*H14*H14)*(Sheet1!D81/100))</f>
        <v>99.94884393</v>
      </c>
      <c r="J14" s="3">
        <f>VLOOKUP(I14,B5:C334,2,TRUE)</f>
        <v>96.25</v>
      </c>
      <c r="K14" s="3">
        <f>J14/Sheet1!D36*Sheet1!D82</f>
        <v>4.9</v>
      </c>
      <c r="L14" s="3">
        <f t="shared" si="3"/>
        <v>91.35</v>
      </c>
      <c r="O14" s="135">
        <f>Sheet1!F74</f>
        <v>0.09664431105</v>
      </c>
    </row>
    <row r="15" ht="12.75" customHeight="1">
      <c r="A15" s="134">
        <v>1.1</v>
      </c>
      <c r="B15" s="3">
        <f t="shared" si="1"/>
        <v>30.36693962</v>
      </c>
      <c r="C15" s="3">
        <f>A15*Sheet1!D36</f>
        <v>30.25</v>
      </c>
      <c r="E15" s="3">
        <f t="shared" si="2"/>
        <v>0.1169396164</v>
      </c>
      <c r="H15" s="134">
        <v>6.0</v>
      </c>
      <c r="I15" s="135">
        <f>(0.5*Sheet1!D80*(3.141593*((Sheet1!D13/2)*(Sheet1!D13/2)))*(H15*H15*H15)*(Sheet1!D81/100))</f>
        <v>129.7607831</v>
      </c>
      <c r="J15" s="3">
        <f>VLOOKUP(I15,B5:C334,2,TRUE)</f>
        <v>126.5</v>
      </c>
      <c r="K15" s="3">
        <f>J15/Sheet1!D36*Sheet1!D82</f>
        <v>6.44</v>
      </c>
      <c r="L15" s="3">
        <f t="shared" si="3"/>
        <v>120.06</v>
      </c>
      <c r="O15" s="135">
        <f>Sheet1!F74</f>
        <v>0.09664431105</v>
      </c>
    </row>
    <row r="16" ht="12.75" customHeight="1">
      <c r="A16" s="134">
        <v>1.2</v>
      </c>
      <c r="B16" s="3">
        <f t="shared" si="1"/>
        <v>33.13916781</v>
      </c>
      <c r="C16" s="3">
        <f>A16*Sheet1!D36</f>
        <v>33</v>
      </c>
      <c r="E16" s="3">
        <f t="shared" si="2"/>
        <v>0.1391678079</v>
      </c>
      <c r="H16" s="134">
        <v>6.5</v>
      </c>
      <c r="I16" s="135">
        <f>(0.5*Sheet1!D80*(3.141593*((Sheet1!D13/2)*(Sheet1!D13/2)))*(H16*H16*H16)*(Sheet1!D81/100))</f>
        <v>164.9794216</v>
      </c>
      <c r="J16" s="3">
        <f>VLOOKUP(I16,B5:C334,2,TRUE)</f>
        <v>159.5</v>
      </c>
      <c r="K16" s="3">
        <f>J16/Sheet1!D36*Sheet1!D82</f>
        <v>8.12</v>
      </c>
      <c r="L16" s="3">
        <f t="shared" si="3"/>
        <v>151.38</v>
      </c>
      <c r="O16" s="135">
        <f>Sheet1!F74</f>
        <v>0.09664431105</v>
      </c>
    </row>
    <row r="17" ht="12.75" customHeight="1">
      <c r="A17" s="134">
        <v>1.3</v>
      </c>
      <c r="B17" s="3">
        <f t="shared" si="1"/>
        <v>35.91332889</v>
      </c>
      <c r="C17" s="3">
        <f>A17*Sheet1!D36</f>
        <v>35.75</v>
      </c>
      <c r="E17" s="3">
        <f t="shared" si="2"/>
        <v>0.1633288857</v>
      </c>
      <c r="H17" s="134">
        <v>7.0</v>
      </c>
      <c r="I17" s="135">
        <f>(0.5*Sheet1!D80*(3.141593*((Sheet1!D13/2)*(Sheet1!D13/2)))*(H17*H17*H17)*(Sheet1!D81/100))</f>
        <v>206.0553176</v>
      </c>
      <c r="J17" s="3">
        <f>VLOOKUP(I17,B5:C334,2,TRUE)</f>
        <v>200.75</v>
      </c>
      <c r="K17" s="3">
        <f>J17/Sheet1!D36*Sheet1!D82</f>
        <v>10.22</v>
      </c>
      <c r="L17" s="3">
        <f t="shared" si="3"/>
        <v>190.53</v>
      </c>
      <c r="O17" s="135">
        <f>Sheet1!F74</f>
        <v>0.09664431105</v>
      </c>
    </row>
    <row r="18" ht="12.75" customHeight="1">
      <c r="A18" s="134">
        <v>1.4</v>
      </c>
      <c r="B18" s="3">
        <f t="shared" si="1"/>
        <v>38.68942285</v>
      </c>
      <c r="C18" s="3">
        <f>A18*Sheet1!D36</f>
        <v>38.5</v>
      </c>
      <c r="E18" s="3">
        <f t="shared" si="2"/>
        <v>0.1894228497</v>
      </c>
      <c r="H18" s="134">
        <v>7.5</v>
      </c>
      <c r="I18" s="135">
        <f>(0.5*Sheet1!D80*(3.141593*((Sheet1!D13/2)*(Sheet1!D13/2)))*(H18*H18*H18)*(Sheet1!D81/100))</f>
        <v>253.4390295</v>
      </c>
      <c r="J18" s="3">
        <f>VLOOKUP(I18,B5:C334,2,TRUE)</f>
        <v>244.75</v>
      </c>
      <c r="K18" s="3">
        <f>J18/Sheet1!D36*Sheet1!D82</f>
        <v>12.46</v>
      </c>
      <c r="L18" s="3">
        <f t="shared" si="3"/>
        <v>232.29</v>
      </c>
      <c r="O18" s="135">
        <f>Sheet1!F74</f>
        <v>0.09664431105</v>
      </c>
    </row>
    <row r="19" ht="12.75" customHeight="1">
      <c r="A19" s="134">
        <v>1.5</v>
      </c>
      <c r="B19" s="3">
        <f t="shared" si="1"/>
        <v>41.4674497</v>
      </c>
      <c r="C19" s="3">
        <f>A19*Sheet1!D36</f>
        <v>41.25</v>
      </c>
      <c r="E19" s="3">
        <f t="shared" si="2"/>
        <v>0.2174496999</v>
      </c>
      <c r="H19" s="134">
        <v>8.0</v>
      </c>
      <c r="I19" s="135">
        <f>(0.5*Sheet1!D80*(3.141593*((Sheet1!D13/2)*(Sheet1!D13/2)))*(H19*H19*H19)*(Sheet1!D81/100))</f>
        <v>307.5811155</v>
      </c>
      <c r="J19" s="3">
        <f>VLOOKUP(I19,B5:C334,2,TRUE)</f>
        <v>294.25</v>
      </c>
      <c r="K19" s="3">
        <f>J19/Sheet1!D36*Sheet1!D82</f>
        <v>14.98</v>
      </c>
      <c r="L19" s="3">
        <f t="shared" si="3"/>
        <v>279.27</v>
      </c>
      <c r="O19" s="135">
        <f>Sheet1!F74</f>
        <v>0.09664431105</v>
      </c>
    </row>
    <row r="20" ht="12.75" customHeight="1">
      <c r="A20" s="134">
        <v>1.6</v>
      </c>
      <c r="B20" s="3">
        <f t="shared" si="1"/>
        <v>44.24740944</v>
      </c>
      <c r="C20" s="3">
        <f>A20*Sheet1!D36</f>
        <v>44</v>
      </c>
      <c r="E20" s="3">
        <f t="shared" si="2"/>
        <v>0.2474094363</v>
      </c>
      <c r="H20" s="134">
        <v>8.5</v>
      </c>
      <c r="I20" s="135">
        <f>(0.5*Sheet1!D80*(3.141593*((Sheet1!D13/2)*(Sheet1!D13/2)))*(H20*H20*H20)*(Sheet1!D81/100))</f>
        <v>368.9321339</v>
      </c>
      <c r="J20" s="3">
        <f>VLOOKUP(I20,B5:C334,2,TRUE)</f>
        <v>352</v>
      </c>
      <c r="K20" s="3">
        <f>J20/Sheet1!D36*Sheet1!D82</f>
        <v>17.92</v>
      </c>
      <c r="L20" s="3">
        <f t="shared" si="3"/>
        <v>334.08</v>
      </c>
      <c r="O20" s="135">
        <f>Sheet1!F74</f>
        <v>0.09664431105</v>
      </c>
    </row>
    <row r="21" ht="12.75" customHeight="1">
      <c r="A21" s="134">
        <v>1.7</v>
      </c>
      <c r="B21" s="3">
        <f t="shared" si="1"/>
        <v>47.02930206</v>
      </c>
      <c r="C21" s="3">
        <f>A21*Sheet1!D36</f>
        <v>46.75</v>
      </c>
      <c r="E21" s="3">
        <f t="shared" si="2"/>
        <v>0.2793020589</v>
      </c>
      <c r="H21" s="134">
        <v>9.0</v>
      </c>
      <c r="I21" s="135">
        <f>(0.5*Sheet1!D80*(3.141593*((Sheet1!D13/2)*(Sheet1!D13/2)))*(H21*H21*H21)*(Sheet1!D81/100))</f>
        <v>437.942643</v>
      </c>
      <c r="J21" s="3">
        <f>VLOOKUP(I21,B5:C334,2,TRUE)</f>
        <v>415.25</v>
      </c>
      <c r="K21" s="3">
        <f>J21/Sheet1!D36*Sheet1!D82</f>
        <v>21.14</v>
      </c>
      <c r="L21" s="3">
        <f t="shared" si="3"/>
        <v>394.11</v>
      </c>
      <c r="O21" s="135">
        <f>Sheet1!F74</f>
        <v>0.09664431105</v>
      </c>
    </row>
    <row r="22" ht="12.75" customHeight="1">
      <c r="A22" s="134">
        <v>1.8</v>
      </c>
      <c r="B22" s="3">
        <f t="shared" si="1"/>
        <v>49.81312757</v>
      </c>
      <c r="C22" s="3">
        <f>A22*Sheet1!D36</f>
        <v>49.5</v>
      </c>
      <c r="E22" s="3">
        <f t="shared" si="2"/>
        <v>0.3131275678</v>
      </c>
      <c r="H22" s="134">
        <v>9.5</v>
      </c>
      <c r="I22" s="135">
        <f>(0.5*Sheet1!D80*(3.141593*((Sheet1!D13/2)*(Sheet1!D13/2)))*(H22*H22*H22)*(Sheet1!D81/100))</f>
        <v>515.063201</v>
      </c>
      <c r="J22" s="3">
        <f>VLOOKUP(I22,B5:C334,2,TRUE)</f>
        <v>484</v>
      </c>
      <c r="K22" s="3">
        <f>J22/Sheet1!D36*Sheet1!D82</f>
        <v>24.64</v>
      </c>
      <c r="L22" s="3">
        <f t="shared" si="3"/>
        <v>459.36</v>
      </c>
      <c r="O22" s="135">
        <f>Sheet1!F74</f>
        <v>0.09664431105</v>
      </c>
    </row>
    <row r="23" ht="12.75" customHeight="1">
      <c r="A23" s="134">
        <v>1.9</v>
      </c>
      <c r="B23" s="3">
        <f t="shared" si="1"/>
        <v>52.59888596</v>
      </c>
      <c r="C23" s="3">
        <f>A23*Sheet1!D36</f>
        <v>52.25</v>
      </c>
      <c r="E23" s="3">
        <f t="shared" si="2"/>
        <v>0.3488859629</v>
      </c>
      <c r="H23" s="134">
        <v>10.0</v>
      </c>
      <c r="I23" s="135">
        <f>(0.5*Sheet1!D80*(3.141593*((Sheet1!D13/2)*(Sheet1!D13/2)))*(H23*H23*H23)*(Sheet1!D81/100))</f>
        <v>600.7443662</v>
      </c>
      <c r="J23" s="3">
        <f>VLOOKUP(I23,B5:C334,2,TRUE)</f>
        <v>550</v>
      </c>
      <c r="K23" s="3">
        <f>J23/Sheet1!D36*Sheet1!D82</f>
        <v>28</v>
      </c>
      <c r="L23" s="3">
        <f t="shared" si="3"/>
        <v>522</v>
      </c>
      <c r="O23" s="135">
        <f>Sheet1!F74</f>
        <v>0.09664431105</v>
      </c>
    </row>
    <row r="24" ht="12.75" customHeight="1">
      <c r="A24" s="134">
        <v>2.0</v>
      </c>
      <c r="B24" s="3">
        <f t="shared" si="1"/>
        <v>55.38657724</v>
      </c>
      <c r="C24" s="3">
        <f>A24*Sheet1!D36</f>
        <v>55</v>
      </c>
      <c r="E24" s="3">
        <f t="shared" si="2"/>
        <v>0.3865772442</v>
      </c>
      <c r="H24" s="134">
        <v>10.5</v>
      </c>
      <c r="I24" s="135">
        <f>(0.5*Sheet1!D80*(3.141593*((Sheet1!D13/2)*(Sheet1!D13/2)))*(H24*H24*H24)*(Sheet1!D81/100))</f>
        <v>695.436697</v>
      </c>
      <c r="J24" s="3">
        <f>VLOOKUP(I24,B5:C334,2,TRUE)</f>
        <v>632.5</v>
      </c>
      <c r="K24" s="3">
        <f>J24/Sheet1!D36*Sheet1!D82</f>
        <v>32.2</v>
      </c>
      <c r="L24" s="3">
        <f t="shared" si="3"/>
        <v>600.3</v>
      </c>
      <c r="O24" s="135">
        <f>Sheet1!F74</f>
        <v>0.09664431105</v>
      </c>
    </row>
    <row r="25" ht="12.75" customHeight="1">
      <c r="A25" s="134">
        <v>2.1</v>
      </c>
      <c r="B25" s="3">
        <f t="shared" si="1"/>
        <v>58.17620141</v>
      </c>
      <c r="C25" s="3">
        <f>A25*Sheet1!D36</f>
        <v>57.75</v>
      </c>
      <c r="E25" s="3">
        <f t="shared" si="2"/>
        <v>0.4262014117</v>
      </c>
      <c r="H25" s="134">
        <v>11.0</v>
      </c>
      <c r="I25" s="135">
        <f>(0.5*Sheet1!D80*(3.141593*((Sheet1!D13/2)*(Sheet1!D13/2)))*(H25*H25*H25)*(Sheet1!D81/100))</f>
        <v>799.5907515</v>
      </c>
      <c r="J25" s="3">
        <f>VLOOKUP(I25,B5:C334,2,TRUE)</f>
        <v>728.75</v>
      </c>
      <c r="K25" s="3">
        <f>J25/Sheet1!D36*Sheet1!D82</f>
        <v>37.1</v>
      </c>
      <c r="L25" s="3">
        <f t="shared" si="3"/>
        <v>691.65</v>
      </c>
      <c r="O25" s="135">
        <f>Sheet1!F74</f>
        <v>0.09664431105</v>
      </c>
    </row>
    <row r="26" ht="12.75" customHeight="1">
      <c r="A26" s="134">
        <v>2.2</v>
      </c>
      <c r="B26" s="3">
        <f t="shared" si="1"/>
        <v>60.96775847</v>
      </c>
      <c r="C26" s="3">
        <f>A26*Sheet1!D36</f>
        <v>60.5</v>
      </c>
      <c r="E26" s="3">
        <f t="shared" si="2"/>
        <v>0.4677584655</v>
      </c>
      <c r="H26" s="134">
        <v>11.5</v>
      </c>
      <c r="I26" s="135">
        <f>(0.5*Sheet1!D80*(3.141593*((Sheet1!D13/2)*(Sheet1!D13/2)))*(H26*H26*H26)*(Sheet1!D81/100))</f>
        <v>913.657088</v>
      </c>
      <c r="J26" s="3">
        <f>VLOOKUP(I26,B5:C334,2,TRUE)</f>
        <v>825</v>
      </c>
      <c r="K26" s="3">
        <f>J26/Sheet1!D36*Sheet1!D82</f>
        <v>42</v>
      </c>
      <c r="L26" s="3">
        <f t="shared" si="3"/>
        <v>783</v>
      </c>
      <c r="O26" s="135">
        <f>Sheet1!F74</f>
        <v>0.09664431105</v>
      </c>
    </row>
    <row r="27" ht="12.75" customHeight="1">
      <c r="A27" s="134">
        <v>2.3</v>
      </c>
      <c r="B27" s="3">
        <f t="shared" si="1"/>
        <v>63.76124841</v>
      </c>
      <c r="C27" s="3">
        <f>A27*Sheet1!D36</f>
        <v>63.25</v>
      </c>
      <c r="E27" s="3">
        <f t="shared" si="2"/>
        <v>0.5112484054</v>
      </c>
      <c r="H27" s="134">
        <v>12.0</v>
      </c>
      <c r="I27" s="135">
        <f>(0.5*Sheet1!D80*(3.141593*((Sheet1!D13/2)*(Sheet1!D13/2)))*(H27*H27*H27)*(Sheet1!D81/100))</f>
        <v>1038.086265</v>
      </c>
      <c r="J27" s="3">
        <f>VLOOKUP(I27,B5:C334,2,TRUE)</f>
        <v>921.25</v>
      </c>
      <c r="K27" s="3">
        <f>J27/Sheet1!D36*Sheet1!D82</f>
        <v>46.9</v>
      </c>
      <c r="L27" s="3">
        <f t="shared" si="3"/>
        <v>874.35</v>
      </c>
      <c r="O27" s="135">
        <f>Sheet1!F74</f>
        <v>0.09664431105</v>
      </c>
    </row>
    <row r="28" ht="12.75" customHeight="1">
      <c r="A28" s="134">
        <v>2.4</v>
      </c>
      <c r="B28" s="3">
        <f t="shared" si="1"/>
        <v>66.55667123</v>
      </c>
      <c r="C28" s="3">
        <f>A28*Sheet1!D36</f>
        <v>66</v>
      </c>
      <c r="E28" s="3">
        <f t="shared" si="2"/>
        <v>0.5566712316</v>
      </c>
      <c r="I28" s="135"/>
      <c r="O28" s="135">
        <f>Sheet1!F74</f>
        <v>0.09664431105</v>
      </c>
    </row>
    <row r="29" ht="12.75" customHeight="1">
      <c r="A29" s="134">
        <v>2.5</v>
      </c>
      <c r="B29" s="3">
        <f t="shared" si="1"/>
        <v>69.35402694</v>
      </c>
      <c r="C29" s="3">
        <f>A29*Sheet1!D36</f>
        <v>68.75</v>
      </c>
      <c r="E29" s="3">
        <f t="shared" si="2"/>
        <v>0.604026944</v>
      </c>
      <c r="I29" s="135"/>
      <c r="O29" s="135">
        <f>Sheet1!F74</f>
        <v>0.09664431105</v>
      </c>
    </row>
    <row r="30" ht="12.75" customHeight="1">
      <c r="A30" s="134">
        <v>2.6</v>
      </c>
      <c r="B30" s="3">
        <f t="shared" si="1"/>
        <v>72.15331554</v>
      </c>
      <c r="C30" s="3">
        <f>A30*Sheet1!D36</f>
        <v>71.5</v>
      </c>
      <c r="E30" s="3">
        <f t="shared" si="2"/>
        <v>0.6533155427</v>
      </c>
      <c r="I30" s="135"/>
      <c r="O30" s="135">
        <f>Sheet1!F74</f>
        <v>0.09664431105</v>
      </c>
    </row>
    <row r="31" ht="12.75" customHeight="1">
      <c r="A31" s="134">
        <v>2.7</v>
      </c>
      <c r="B31" s="3">
        <f t="shared" si="1"/>
        <v>74.95453703</v>
      </c>
      <c r="C31" s="3">
        <f>A31*Sheet1!D36</f>
        <v>74.25</v>
      </c>
      <c r="E31" s="3">
        <f t="shared" si="2"/>
        <v>0.7045370275</v>
      </c>
      <c r="I31" s="135"/>
      <c r="O31" s="135">
        <f>Sheet1!F74</f>
        <v>0.09664431105</v>
      </c>
    </row>
    <row r="32" ht="12.75" customHeight="1">
      <c r="A32" s="134">
        <v>2.8</v>
      </c>
      <c r="B32" s="3">
        <f t="shared" si="1"/>
        <v>77.7576914</v>
      </c>
      <c r="C32" s="3">
        <f>A32*Sheet1!D36</f>
        <v>77</v>
      </c>
      <c r="E32" s="3">
        <f t="shared" si="2"/>
        <v>0.7576913986</v>
      </c>
      <c r="I32" s="135"/>
      <c r="O32" s="135">
        <f>Sheet1!F74</f>
        <v>0.09664431105</v>
      </c>
    </row>
    <row r="33" ht="12.75" customHeight="1">
      <c r="A33" s="134">
        <v>2.9</v>
      </c>
      <c r="B33" s="3">
        <f t="shared" si="1"/>
        <v>80.56277866</v>
      </c>
      <c r="C33" s="3">
        <f>A33*Sheet1!D36</f>
        <v>79.75</v>
      </c>
      <c r="E33" s="3">
        <f t="shared" si="2"/>
        <v>0.8127786559</v>
      </c>
      <c r="I33" s="135"/>
      <c r="O33" s="135">
        <f>Sheet1!F74</f>
        <v>0.09664431105</v>
      </c>
    </row>
    <row r="34" ht="12.75" customHeight="1">
      <c r="A34" s="134">
        <v>3.0</v>
      </c>
      <c r="B34" s="3">
        <f t="shared" si="1"/>
        <v>83.3697988</v>
      </c>
      <c r="C34" s="3">
        <f>A34*Sheet1!D36</f>
        <v>82.5</v>
      </c>
      <c r="E34" s="3">
        <f t="shared" si="2"/>
        <v>0.8697987994</v>
      </c>
      <c r="I34" s="135"/>
      <c r="O34" s="135">
        <f>Sheet1!F74</f>
        <v>0.09664431105</v>
      </c>
    </row>
    <row r="35" ht="12.75" customHeight="1">
      <c r="A35" s="134">
        <v>3.1</v>
      </c>
      <c r="B35" s="3">
        <f t="shared" si="1"/>
        <v>86.17875183</v>
      </c>
      <c r="C35" s="3">
        <f>A35*Sheet1!D36</f>
        <v>85.25</v>
      </c>
      <c r="E35" s="3">
        <f t="shared" si="2"/>
        <v>0.9287518292</v>
      </c>
      <c r="O35" s="135">
        <f>Sheet1!F74</f>
        <v>0.09664431105</v>
      </c>
    </row>
    <row r="36" ht="12.75" customHeight="1">
      <c r="A36" s="134">
        <v>3.2</v>
      </c>
      <c r="B36" s="3">
        <f t="shared" si="1"/>
        <v>88.98963775</v>
      </c>
      <c r="C36" s="3">
        <f>A36*Sheet1!D36</f>
        <v>88</v>
      </c>
      <c r="E36" s="3">
        <f t="shared" si="2"/>
        <v>0.9896377451</v>
      </c>
      <c r="O36" s="135">
        <f>Sheet1!F74</f>
        <v>0.09664431105</v>
      </c>
    </row>
    <row r="37" ht="12.75" customHeight="1">
      <c r="A37" s="134">
        <v>3.3</v>
      </c>
      <c r="B37" s="3">
        <f t="shared" si="1"/>
        <v>91.80245655</v>
      </c>
      <c r="C37" s="3">
        <f>A37*Sheet1!D36</f>
        <v>90.75</v>
      </c>
      <c r="E37" s="3">
        <f t="shared" si="2"/>
        <v>1.052456547</v>
      </c>
      <c r="O37" s="135">
        <f>Sheet1!F74</f>
        <v>0.09664431105</v>
      </c>
    </row>
    <row r="38" ht="12.75" customHeight="1">
      <c r="A38" s="134">
        <v>3.4</v>
      </c>
      <c r="B38" s="3">
        <f t="shared" si="1"/>
        <v>94.61720824</v>
      </c>
      <c r="C38" s="3">
        <f>A38*Sheet1!D36</f>
        <v>93.5</v>
      </c>
      <c r="E38" s="3">
        <f t="shared" si="2"/>
        <v>1.117208236</v>
      </c>
      <c r="O38" s="135">
        <f>Sheet1!F74</f>
        <v>0.09664431105</v>
      </c>
    </row>
    <row r="39" ht="12.75" customHeight="1">
      <c r="A39" s="134">
        <v>3.5</v>
      </c>
      <c r="B39" s="3">
        <f t="shared" si="1"/>
        <v>97.43389281</v>
      </c>
      <c r="C39" s="3">
        <f>A39*Sheet1!D36</f>
        <v>96.25</v>
      </c>
      <c r="E39" s="3">
        <f t="shared" si="2"/>
        <v>1.18389281</v>
      </c>
      <c r="O39" s="135">
        <f>Sheet1!F74</f>
        <v>0.09664431105</v>
      </c>
    </row>
    <row r="40" ht="12.75" customHeight="1">
      <c r="A40" s="134">
        <v>3.6</v>
      </c>
      <c r="B40" s="3">
        <f t="shared" si="1"/>
        <v>100.2525103</v>
      </c>
      <c r="C40" s="3">
        <f>A40*Sheet1!D36</f>
        <v>99</v>
      </c>
      <c r="E40" s="3">
        <f t="shared" si="2"/>
        <v>1.252510271</v>
      </c>
      <c r="O40" s="135">
        <f>Sheet1!F74</f>
        <v>0.09664431105</v>
      </c>
    </row>
    <row r="41" ht="12.75" customHeight="1">
      <c r="A41" s="134">
        <v>3.7</v>
      </c>
      <c r="B41" s="3">
        <f t="shared" si="1"/>
        <v>103.0730606</v>
      </c>
      <c r="C41" s="3">
        <f>A41*Sheet1!D36</f>
        <v>101.75</v>
      </c>
      <c r="E41" s="3">
        <f t="shared" si="2"/>
        <v>1.323060618</v>
      </c>
      <c r="O41" s="135">
        <f>Sheet1!F74</f>
        <v>0.09664431105</v>
      </c>
    </row>
    <row r="42" ht="12.75" customHeight="1">
      <c r="A42" s="134">
        <v>3.8</v>
      </c>
      <c r="B42" s="3">
        <f t="shared" si="1"/>
        <v>105.8955439</v>
      </c>
      <c r="C42" s="3">
        <f>A42*Sheet1!D36</f>
        <v>104.5</v>
      </c>
      <c r="E42" s="3">
        <f t="shared" si="2"/>
        <v>1.395543852</v>
      </c>
      <c r="O42" s="135">
        <f>Sheet1!F74</f>
        <v>0.09664431105</v>
      </c>
    </row>
    <row r="43" ht="12.75" customHeight="1">
      <c r="A43" s="134">
        <v>3.9</v>
      </c>
      <c r="B43" s="3">
        <f t="shared" si="1"/>
        <v>108.71996</v>
      </c>
      <c r="C43" s="3">
        <f>A43*Sheet1!D36</f>
        <v>107.25</v>
      </c>
      <c r="E43" s="3">
        <f t="shared" si="2"/>
        <v>1.469959971</v>
      </c>
      <c r="O43" s="135">
        <f>Sheet1!F74</f>
        <v>0.09664431105</v>
      </c>
    </row>
    <row r="44" ht="12.75" customHeight="1">
      <c r="A44" s="134">
        <v>4.0</v>
      </c>
      <c r="B44" s="3">
        <f t="shared" si="1"/>
        <v>111.546309</v>
      </c>
      <c r="C44" s="3">
        <f>A44*Sheet1!D36</f>
        <v>110</v>
      </c>
      <c r="E44" s="3">
        <f t="shared" si="2"/>
        <v>1.546308977</v>
      </c>
      <c r="O44" s="135">
        <f>Sheet1!F74</f>
        <v>0.09664431105</v>
      </c>
    </row>
    <row r="45" ht="12.75" customHeight="1">
      <c r="A45" s="134">
        <v>4.1</v>
      </c>
      <c r="B45" s="3">
        <f t="shared" si="1"/>
        <v>114.3745909</v>
      </c>
      <c r="C45" s="3">
        <f>A45*Sheet1!D36</f>
        <v>112.75</v>
      </c>
      <c r="E45" s="3">
        <f t="shared" si="2"/>
        <v>1.624590869</v>
      </c>
      <c r="O45" s="135">
        <f>Sheet1!F74</f>
        <v>0.09664431105</v>
      </c>
    </row>
    <row r="46" ht="12.75" customHeight="1">
      <c r="A46" s="134">
        <v>4.2</v>
      </c>
      <c r="B46" s="3">
        <f t="shared" si="1"/>
        <v>117.2048056</v>
      </c>
      <c r="C46" s="3">
        <f>A46*Sheet1!D36</f>
        <v>115.5</v>
      </c>
      <c r="E46" s="3">
        <f t="shared" si="2"/>
        <v>1.704805647</v>
      </c>
      <c r="O46" s="135">
        <f>Sheet1!F74</f>
        <v>0.09664431105</v>
      </c>
    </row>
    <row r="47" ht="12.75" customHeight="1">
      <c r="A47" s="134">
        <v>4.3</v>
      </c>
      <c r="B47" s="3">
        <f t="shared" si="1"/>
        <v>120.0369533</v>
      </c>
      <c r="C47" s="3">
        <f>A47*Sheet1!D36</f>
        <v>118.25</v>
      </c>
      <c r="E47" s="3">
        <f t="shared" si="2"/>
        <v>1.786953311</v>
      </c>
      <c r="O47" s="135">
        <f>Sheet1!F74</f>
        <v>0.09664431105</v>
      </c>
    </row>
    <row r="48" ht="12.75" customHeight="1">
      <c r="A48" s="134">
        <v>4.4</v>
      </c>
      <c r="B48" s="3">
        <f t="shared" si="1"/>
        <v>122.8710339</v>
      </c>
      <c r="C48" s="3">
        <f>A48*Sheet1!D36</f>
        <v>121</v>
      </c>
      <c r="E48" s="3">
        <f t="shared" si="2"/>
        <v>1.871033862</v>
      </c>
      <c r="O48" s="135">
        <f>Sheet1!F74</f>
        <v>0.09664431105</v>
      </c>
    </row>
    <row r="49" ht="12.75" customHeight="1">
      <c r="A49" s="134">
        <v>4.5</v>
      </c>
      <c r="B49" s="3">
        <f t="shared" si="1"/>
        <v>125.7070473</v>
      </c>
      <c r="C49" s="3">
        <f>A49*Sheet1!D36</f>
        <v>123.75</v>
      </c>
      <c r="E49" s="3">
        <f t="shared" si="2"/>
        <v>1.957047299</v>
      </c>
      <c r="O49" s="135">
        <f>Sheet1!F74</f>
        <v>0.09664431105</v>
      </c>
    </row>
    <row r="50" ht="12.75" customHeight="1">
      <c r="A50" s="134">
        <v>4.6</v>
      </c>
      <c r="B50" s="3">
        <f t="shared" si="1"/>
        <v>128.5449936</v>
      </c>
      <c r="C50" s="3">
        <f>A50*Sheet1!D36</f>
        <v>126.5</v>
      </c>
      <c r="E50" s="3">
        <f t="shared" si="2"/>
        <v>2.044993622</v>
      </c>
      <c r="O50" s="135">
        <f>Sheet1!F74</f>
        <v>0.09664431105</v>
      </c>
    </row>
    <row r="51" ht="12.75" customHeight="1">
      <c r="A51" s="134">
        <v>4.7</v>
      </c>
      <c r="B51" s="3">
        <f t="shared" si="1"/>
        <v>131.3848728</v>
      </c>
      <c r="C51" s="3">
        <f>A51*Sheet1!D36</f>
        <v>129.25</v>
      </c>
      <c r="E51" s="3">
        <f t="shared" si="2"/>
        <v>2.134872831</v>
      </c>
      <c r="O51" s="135">
        <f>Sheet1!F74</f>
        <v>0.09664431105</v>
      </c>
    </row>
    <row r="52" ht="12.75" customHeight="1">
      <c r="A52" s="134">
        <v>4.8</v>
      </c>
      <c r="B52" s="3">
        <f t="shared" si="1"/>
        <v>134.2266849</v>
      </c>
      <c r="C52" s="3">
        <f>A52*Sheet1!D36</f>
        <v>132</v>
      </c>
      <c r="E52" s="3">
        <f t="shared" si="2"/>
        <v>2.226684927</v>
      </c>
      <c r="O52" s="135">
        <f>Sheet1!F74</f>
        <v>0.09664431105</v>
      </c>
    </row>
    <row r="53" ht="12.75" customHeight="1">
      <c r="A53" s="134">
        <v>4.9</v>
      </c>
      <c r="B53" s="3">
        <f t="shared" si="1"/>
        <v>137.0704299</v>
      </c>
      <c r="C53" s="3">
        <f>A53*Sheet1!D36</f>
        <v>134.75</v>
      </c>
      <c r="E53" s="3">
        <f t="shared" si="2"/>
        <v>2.320429908</v>
      </c>
      <c r="O53" s="135">
        <f>Sheet1!F74</f>
        <v>0.09664431105</v>
      </c>
    </row>
    <row r="54" ht="12.75" customHeight="1">
      <c r="A54" s="134">
        <v>5.0</v>
      </c>
      <c r="B54" s="3">
        <f t="shared" si="1"/>
        <v>139.9161078</v>
      </c>
      <c r="C54" s="3">
        <f>A54*Sheet1!D36</f>
        <v>137.5</v>
      </c>
      <c r="E54" s="3">
        <f t="shared" si="2"/>
        <v>2.416107776</v>
      </c>
      <c r="O54" s="135">
        <f>Sheet1!F74</f>
        <v>0.09664431105</v>
      </c>
    </row>
    <row r="55" ht="12.75" customHeight="1">
      <c r="A55" s="134">
        <v>5.1</v>
      </c>
      <c r="B55" s="3">
        <f t="shared" si="1"/>
        <v>142.7637185</v>
      </c>
      <c r="C55" s="3">
        <f>A55*Sheet1!D36</f>
        <v>140.25</v>
      </c>
      <c r="E55" s="3">
        <f t="shared" si="2"/>
        <v>2.51371853</v>
      </c>
      <c r="O55" s="135">
        <f>Sheet1!F74</f>
        <v>0.09664431105</v>
      </c>
    </row>
    <row r="56" ht="12.75" customHeight="1">
      <c r="A56" s="134">
        <v>5.2</v>
      </c>
      <c r="B56" s="3">
        <f t="shared" si="1"/>
        <v>145.6132622</v>
      </c>
      <c r="C56" s="3">
        <f>A56*Sheet1!D36</f>
        <v>143</v>
      </c>
      <c r="E56" s="3">
        <f t="shared" si="2"/>
        <v>2.613262171</v>
      </c>
      <c r="O56" s="135">
        <f>Sheet1!F74</f>
        <v>0.09664431105</v>
      </c>
    </row>
    <row r="57" ht="12.75" customHeight="1">
      <c r="A57" s="134">
        <v>5.3</v>
      </c>
      <c r="B57" s="3">
        <f t="shared" si="1"/>
        <v>148.4647387</v>
      </c>
      <c r="C57" s="3">
        <f>A57*Sheet1!D36</f>
        <v>145.75</v>
      </c>
      <c r="E57" s="3">
        <f t="shared" si="2"/>
        <v>2.714738697</v>
      </c>
      <c r="O57" s="135">
        <f>Sheet1!F74</f>
        <v>0.09664431105</v>
      </c>
    </row>
    <row r="58" ht="12.75" customHeight="1">
      <c r="A58" s="134">
        <v>5.4</v>
      </c>
      <c r="B58" s="3">
        <f t="shared" si="1"/>
        <v>151.3181481</v>
      </c>
      <c r="C58" s="3">
        <f>A58*Sheet1!D36</f>
        <v>148.5</v>
      </c>
      <c r="E58" s="3">
        <f t="shared" si="2"/>
        <v>2.81814811</v>
      </c>
      <c r="O58" s="135">
        <f>Sheet1!F74</f>
        <v>0.09664431105</v>
      </c>
    </row>
    <row r="59" ht="12.75" customHeight="1">
      <c r="A59" s="134">
        <v>5.5</v>
      </c>
      <c r="B59" s="3">
        <f t="shared" si="1"/>
        <v>154.1734904</v>
      </c>
      <c r="C59" s="3">
        <f>A59*Sheet1!D36</f>
        <v>151.25</v>
      </c>
      <c r="E59" s="3">
        <f t="shared" si="2"/>
        <v>2.923490409</v>
      </c>
      <c r="O59" s="135">
        <f>Sheet1!F74</f>
        <v>0.09664431105</v>
      </c>
    </row>
    <row r="60" ht="12.75" customHeight="1">
      <c r="A60" s="134">
        <v>5.6</v>
      </c>
      <c r="B60" s="3">
        <f t="shared" si="1"/>
        <v>157.0307656</v>
      </c>
      <c r="C60" s="3">
        <f>A60*Sheet1!D36</f>
        <v>154</v>
      </c>
      <c r="E60" s="3">
        <f t="shared" si="2"/>
        <v>3.030765594</v>
      </c>
      <c r="O60" s="135">
        <f>Sheet1!F74</f>
        <v>0.09664431105</v>
      </c>
    </row>
    <row r="61" ht="12.75" customHeight="1">
      <c r="A61" s="134">
        <v>5.7</v>
      </c>
      <c r="B61" s="3">
        <f t="shared" si="1"/>
        <v>159.8899737</v>
      </c>
      <c r="C61" s="3">
        <f>A61*Sheet1!D36</f>
        <v>156.75</v>
      </c>
      <c r="E61" s="3">
        <f t="shared" si="2"/>
        <v>3.139973666</v>
      </c>
      <c r="O61" s="135">
        <f>Sheet1!F74</f>
        <v>0.09664431105</v>
      </c>
    </row>
    <row r="62" ht="12.75" customHeight="1">
      <c r="A62" s="134">
        <v>5.8</v>
      </c>
      <c r="B62" s="3">
        <f t="shared" si="1"/>
        <v>162.7511146</v>
      </c>
      <c r="C62" s="3">
        <f>A62*Sheet1!D36</f>
        <v>159.5</v>
      </c>
      <c r="E62" s="3">
        <f t="shared" si="2"/>
        <v>3.251114624</v>
      </c>
      <c r="O62" s="135">
        <f>Sheet1!F74</f>
        <v>0.09664431105</v>
      </c>
    </row>
    <row r="63" ht="12.75" customHeight="1">
      <c r="A63" s="134">
        <v>5.9</v>
      </c>
      <c r="B63" s="3">
        <f t="shared" si="1"/>
        <v>165.6141885</v>
      </c>
      <c r="C63" s="3">
        <f>A63*Sheet1!D36</f>
        <v>162.25</v>
      </c>
      <c r="E63" s="3">
        <f t="shared" si="2"/>
        <v>3.364188468</v>
      </c>
      <c r="O63" s="135">
        <f>Sheet1!F74</f>
        <v>0.09664431105</v>
      </c>
    </row>
    <row r="64" ht="12.75" customHeight="1">
      <c r="A64" s="134">
        <v>6.0</v>
      </c>
      <c r="B64" s="3">
        <f t="shared" si="1"/>
        <v>168.4791952</v>
      </c>
      <c r="C64" s="3">
        <f>A64*Sheet1!D36</f>
        <v>165</v>
      </c>
      <c r="E64" s="3">
        <f t="shared" si="2"/>
        <v>3.479195198</v>
      </c>
      <c r="O64" s="135">
        <f>Sheet1!F74</f>
        <v>0.09664431105</v>
      </c>
    </row>
    <row r="65" ht="12.75" customHeight="1">
      <c r="A65" s="134">
        <v>6.1</v>
      </c>
      <c r="B65" s="3">
        <f t="shared" si="1"/>
        <v>171.3461348</v>
      </c>
      <c r="C65" s="3">
        <f>A65*Sheet1!D36</f>
        <v>167.75</v>
      </c>
      <c r="E65" s="3">
        <f t="shared" si="2"/>
        <v>3.596134814</v>
      </c>
      <c r="O65" s="135">
        <f>Sheet1!F74</f>
        <v>0.09664431105</v>
      </c>
    </row>
    <row r="66" ht="12.75" customHeight="1">
      <c r="A66" s="134">
        <v>6.2</v>
      </c>
      <c r="B66" s="3">
        <f t="shared" si="1"/>
        <v>174.2150073</v>
      </c>
      <c r="C66" s="3">
        <f>A66*Sheet1!D36</f>
        <v>170.5</v>
      </c>
      <c r="E66" s="3">
        <f t="shared" si="2"/>
        <v>3.715007317</v>
      </c>
      <c r="O66" s="135">
        <f>Sheet1!F74</f>
        <v>0.09664431105</v>
      </c>
    </row>
    <row r="67" ht="12.75" customHeight="1">
      <c r="A67" s="134">
        <v>6.3</v>
      </c>
      <c r="B67" s="3">
        <f t="shared" si="1"/>
        <v>177.0858127</v>
      </c>
      <c r="C67" s="3">
        <f>A67*Sheet1!D36</f>
        <v>173.25</v>
      </c>
      <c r="E67" s="3">
        <f t="shared" si="2"/>
        <v>3.835812705</v>
      </c>
      <c r="O67" s="135">
        <f>Sheet1!F74</f>
        <v>0.09664431105</v>
      </c>
    </row>
    <row r="68" ht="12.75" customHeight="1">
      <c r="A68" s="134">
        <v>6.4</v>
      </c>
      <c r="B68" s="3">
        <f t="shared" si="1"/>
        <v>179.958551</v>
      </c>
      <c r="C68" s="3">
        <f>A68*Sheet1!D36</f>
        <v>176</v>
      </c>
      <c r="E68" s="3">
        <f t="shared" si="2"/>
        <v>3.958550981</v>
      </c>
      <c r="O68" s="135">
        <f>Sheet1!F74</f>
        <v>0.09664431105</v>
      </c>
    </row>
    <row r="69" ht="12.75" customHeight="1">
      <c r="A69" s="134">
        <v>6.5</v>
      </c>
      <c r="B69" s="3">
        <f t="shared" si="1"/>
        <v>182.8332221</v>
      </c>
      <c r="C69" s="3">
        <f>A69*Sheet1!D36</f>
        <v>178.75</v>
      </c>
      <c r="E69" s="3">
        <f t="shared" si="2"/>
        <v>4.083222142</v>
      </c>
      <c r="O69" s="135">
        <f>Sheet1!F74</f>
        <v>0.09664431105</v>
      </c>
    </row>
    <row r="70" ht="12.75" customHeight="1">
      <c r="A70" s="134">
        <v>6.6</v>
      </c>
      <c r="B70" s="3">
        <f t="shared" si="1"/>
        <v>185.7098262</v>
      </c>
      <c r="C70" s="3">
        <f>A70*Sheet1!D36</f>
        <v>181.5</v>
      </c>
      <c r="E70" s="3">
        <f t="shared" si="2"/>
        <v>4.209826189</v>
      </c>
      <c r="O70" s="135">
        <f>Sheet1!F74</f>
        <v>0.09664431105</v>
      </c>
    </row>
    <row r="71" ht="12.75" customHeight="1">
      <c r="A71" s="134">
        <v>6.7</v>
      </c>
      <c r="B71" s="3">
        <f t="shared" si="1"/>
        <v>188.5883631</v>
      </c>
      <c r="C71" s="3">
        <f>A71*Sheet1!D36</f>
        <v>184.25</v>
      </c>
      <c r="E71" s="3">
        <f t="shared" si="2"/>
        <v>4.338363123</v>
      </c>
      <c r="O71" s="135">
        <f>Sheet1!F74</f>
        <v>0.09664431105</v>
      </c>
    </row>
    <row r="72" ht="12.75" customHeight="1">
      <c r="A72" s="134">
        <v>6.8</v>
      </c>
      <c r="B72" s="3">
        <f t="shared" si="1"/>
        <v>191.4688329</v>
      </c>
      <c r="C72" s="3">
        <f>A72*Sheet1!D36</f>
        <v>187</v>
      </c>
      <c r="E72" s="3">
        <f t="shared" si="2"/>
        <v>4.468832943</v>
      </c>
      <c r="O72" s="135">
        <f>Sheet1!F74</f>
        <v>0.09664431105</v>
      </c>
    </row>
    <row r="73" ht="12.75" customHeight="1">
      <c r="A73" s="134">
        <v>6.9</v>
      </c>
      <c r="B73" s="3">
        <f t="shared" si="1"/>
        <v>194.3512356</v>
      </c>
      <c r="C73" s="3">
        <f>A73*Sheet1!D36</f>
        <v>189.75</v>
      </c>
      <c r="E73" s="3">
        <f t="shared" si="2"/>
        <v>4.601235649</v>
      </c>
      <c r="O73" s="135">
        <f>Sheet1!F74</f>
        <v>0.09664431105</v>
      </c>
    </row>
    <row r="74" ht="12.75" customHeight="1">
      <c r="A74" s="134">
        <v>7.0</v>
      </c>
      <c r="B74" s="3">
        <f t="shared" si="1"/>
        <v>197.2355712</v>
      </c>
      <c r="C74" s="3">
        <f>A74*Sheet1!D36</f>
        <v>192.5</v>
      </c>
      <c r="E74" s="3">
        <f t="shared" si="2"/>
        <v>4.735571241</v>
      </c>
      <c r="O74" s="135">
        <f>Sheet1!F74</f>
        <v>0.09664431105</v>
      </c>
    </row>
    <row r="75" ht="12.75" customHeight="1">
      <c r="A75" s="134">
        <v>7.1</v>
      </c>
      <c r="B75" s="3">
        <f t="shared" si="1"/>
        <v>200.1218397</v>
      </c>
      <c r="C75" s="3">
        <f>A75*Sheet1!D36</f>
        <v>195.25</v>
      </c>
      <c r="E75" s="3">
        <f t="shared" si="2"/>
        <v>4.87183972</v>
      </c>
      <c r="O75" s="135">
        <f>Sheet1!F74</f>
        <v>0.09664431105</v>
      </c>
    </row>
    <row r="76" ht="12.75" customHeight="1">
      <c r="A76" s="134">
        <v>7.2</v>
      </c>
      <c r="B76" s="3">
        <f t="shared" si="1"/>
        <v>203.0100411</v>
      </c>
      <c r="C76" s="3">
        <f>A76*Sheet1!D36</f>
        <v>198</v>
      </c>
      <c r="E76" s="3">
        <f t="shared" si="2"/>
        <v>5.010041085</v>
      </c>
      <c r="O76" s="135">
        <f>Sheet1!F74</f>
        <v>0.09664431105</v>
      </c>
    </row>
    <row r="77" ht="12.75" customHeight="1">
      <c r="A77" s="134">
        <v>7.3</v>
      </c>
      <c r="B77" s="3">
        <f t="shared" si="1"/>
        <v>205.9001753</v>
      </c>
      <c r="C77" s="3">
        <f>A77*Sheet1!D36</f>
        <v>200.75</v>
      </c>
      <c r="E77" s="3">
        <f t="shared" si="2"/>
        <v>5.150175336</v>
      </c>
      <c r="O77" s="135">
        <f>Sheet1!F74</f>
        <v>0.09664431105</v>
      </c>
    </row>
    <row r="78" ht="12.75" customHeight="1">
      <c r="A78" s="134">
        <v>7.4</v>
      </c>
      <c r="B78" s="3">
        <f t="shared" si="1"/>
        <v>208.7922425</v>
      </c>
      <c r="C78" s="3">
        <f>A78*Sheet1!D36</f>
        <v>203.5</v>
      </c>
      <c r="E78" s="3">
        <f t="shared" si="2"/>
        <v>5.292242473</v>
      </c>
      <c r="O78" s="135">
        <f>Sheet1!F74</f>
        <v>0.09664431105</v>
      </c>
    </row>
    <row r="79" ht="12.75" customHeight="1">
      <c r="A79" s="134">
        <v>7.5</v>
      </c>
      <c r="B79" s="3">
        <f t="shared" si="1"/>
        <v>211.6862425</v>
      </c>
      <c r="C79" s="3">
        <f>A79*Sheet1!D36</f>
        <v>206.25</v>
      </c>
      <c r="E79" s="3">
        <f t="shared" si="2"/>
        <v>5.436242496</v>
      </c>
      <c r="O79" s="135">
        <f>Sheet1!F74</f>
        <v>0.09664431105</v>
      </c>
    </row>
    <row r="80" ht="12.75" customHeight="1">
      <c r="A80" s="134">
        <v>7.6</v>
      </c>
      <c r="B80" s="3">
        <f t="shared" si="1"/>
        <v>214.5821754</v>
      </c>
      <c r="C80" s="3">
        <f>A80*Sheet1!D36</f>
        <v>209</v>
      </c>
      <c r="E80" s="3">
        <f t="shared" si="2"/>
        <v>5.582175406</v>
      </c>
      <c r="O80" s="135">
        <f>Sheet1!F74</f>
        <v>0.09664431105</v>
      </c>
    </row>
    <row r="81" ht="12.75" customHeight="1">
      <c r="A81" s="134">
        <v>7.7</v>
      </c>
      <c r="B81" s="3">
        <f t="shared" si="1"/>
        <v>217.4800412</v>
      </c>
      <c r="C81" s="3">
        <f>A81*Sheet1!D36</f>
        <v>211.75</v>
      </c>
      <c r="E81" s="3">
        <f t="shared" si="2"/>
        <v>5.730041202</v>
      </c>
      <c r="O81" s="135">
        <f>Sheet1!F74</f>
        <v>0.09664431105</v>
      </c>
    </row>
    <row r="82" ht="12.75" customHeight="1">
      <c r="A82" s="134">
        <v>7.8</v>
      </c>
      <c r="B82" s="3">
        <f t="shared" si="1"/>
        <v>220.3798399</v>
      </c>
      <c r="C82" s="3">
        <f>A82*Sheet1!D36</f>
        <v>214.5</v>
      </c>
      <c r="E82" s="3">
        <f t="shared" si="2"/>
        <v>5.879839884</v>
      </c>
      <c r="O82" s="135">
        <f>Sheet1!F74</f>
        <v>0.09664431105</v>
      </c>
    </row>
    <row r="83" ht="12.75" customHeight="1">
      <c r="A83" s="134">
        <v>7.9</v>
      </c>
      <c r="B83" s="3">
        <f t="shared" si="1"/>
        <v>223.2815715</v>
      </c>
      <c r="C83" s="3">
        <f>A83*Sheet1!D36</f>
        <v>217.25</v>
      </c>
      <c r="E83" s="3">
        <f t="shared" si="2"/>
        <v>6.031571452</v>
      </c>
      <c r="O83" s="135">
        <f>Sheet1!F74</f>
        <v>0.09664431105</v>
      </c>
    </row>
    <row r="84" ht="12.75" customHeight="1">
      <c r="A84" s="134">
        <v>8.0</v>
      </c>
      <c r="B84" s="3">
        <f t="shared" si="1"/>
        <v>226.1852359</v>
      </c>
      <c r="C84" s="3">
        <f>A84*Sheet1!D36</f>
        <v>220</v>
      </c>
      <c r="E84" s="3">
        <f t="shared" si="2"/>
        <v>6.185235907</v>
      </c>
      <c r="O84" s="135">
        <f>Sheet1!F74</f>
        <v>0.09664431105</v>
      </c>
    </row>
    <row r="85" ht="12.75" customHeight="1">
      <c r="A85" s="134">
        <v>8.1</v>
      </c>
      <c r="B85" s="3">
        <f t="shared" si="1"/>
        <v>229.0908332</v>
      </c>
      <c r="C85" s="3">
        <f>A85*Sheet1!D36</f>
        <v>222.75</v>
      </c>
      <c r="E85" s="3">
        <f t="shared" si="2"/>
        <v>6.340833248</v>
      </c>
      <c r="O85" s="135">
        <f>Sheet1!F74</f>
        <v>0.09664431105</v>
      </c>
    </row>
    <row r="86" ht="12.75" customHeight="1">
      <c r="A86" s="134">
        <v>8.2</v>
      </c>
      <c r="B86" s="3">
        <f t="shared" si="1"/>
        <v>231.9983635</v>
      </c>
      <c r="C86" s="3">
        <f>A86*Sheet1!D36</f>
        <v>225.5</v>
      </c>
      <c r="E86" s="3">
        <f t="shared" si="2"/>
        <v>6.498363475</v>
      </c>
      <c r="O86" s="135">
        <f>Sheet1!F74</f>
        <v>0.09664431105</v>
      </c>
    </row>
    <row r="87" ht="12.75" customHeight="1">
      <c r="A87" s="134">
        <v>8.3</v>
      </c>
      <c r="B87" s="3">
        <f t="shared" si="1"/>
        <v>234.9078266</v>
      </c>
      <c r="C87" s="3">
        <f>A87*Sheet1!D36</f>
        <v>228.25</v>
      </c>
      <c r="E87" s="3">
        <f t="shared" si="2"/>
        <v>6.657826588</v>
      </c>
      <c r="O87" s="135">
        <f>Sheet1!F74</f>
        <v>0.09664431105</v>
      </c>
    </row>
    <row r="88" ht="12.75" customHeight="1">
      <c r="A88" s="134">
        <v>8.4</v>
      </c>
      <c r="B88" s="3">
        <f t="shared" si="1"/>
        <v>237.8192226</v>
      </c>
      <c r="C88" s="3">
        <f>A88*Sheet1!D36</f>
        <v>231</v>
      </c>
      <c r="E88" s="3">
        <f t="shared" si="2"/>
        <v>6.819222588</v>
      </c>
      <c r="O88" s="135">
        <f>Sheet1!F74</f>
        <v>0.09664431105</v>
      </c>
    </row>
    <row r="89" ht="12.75" customHeight="1">
      <c r="A89" s="134">
        <v>8.5</v>
      </c>
      <c r="B89" s="3">
        <f t="shared" si="1"/>
        <v>240.7325515</v>
      </c>
      <c r="C89" s="3">
        <f>A89*Sheet1!D36</f>
        <v>233.75</v>
      </c>
      <c r="E89" s="3">
        <f t="shared" si="2"/>
        <v>6.982551473</v>
      </c>
      <c r="O89" s="135">
        <f>Sheet1!F74</f>
        <v>0.09664431105</v>
      </c>
    </row>
    <row r="90" ht="12.75" customHeight="1">
      <c r="A90" s="134">
        <v>8.6</v>
      </c>
      <c r="B90" s="3">
        <f t="shared" si="1"/>
        <v>243.6478132</v>
      </c>
      <c r="C90" s="3">
        <f>A90*Sheet1!D36</f>
        <v>236.5</v>
      </c>
      <c r="E90" s="3">
        <f t="shared" si="2"/>
        <v>7.147813245</v>
      </c>
      <c r="O90" s="135">
        <f>Sheet1!F74</f>
        <v>0.09664431105</v>
      </c>
    </row>
    <row r="91" ht="12.75" customHeight="1">
      <c r="A91" s="134">
        <v>8.7</v>
      </c>
      <c r="B91" s="3">
        <f t="shared" si="1"/>
        <v>246.5650079</v>
      </c>
      <c r="C91" s="3">
        <f>A91*Sheet1!D36</f>
        <v>239.25</v>
      </c>
      <c r="E91" s="3">
        <f t="shared" si="2"/>
        <v>7.315007903</v>
      </c>
      <c r="O91" s="135">
        <f>Sheet1!F74</f>
        <v>0.09664431105</v>
      </c>
    </row>
    <row r="92" ht="12.75" customHeight="1">
      <c r="A92" s="134">
        <v>8.8</v>
      </c>
      <c r="B92" s="3">
        <f t="shared" si="1"/>
        <v>249.4841354</v>
      </c>
      <c r="C92" s="3">
        <f>A92*Sheet1!D36</f>
        <v>242</v>
      </c>
      <c r="E92" s="3">
        <f t="shared" si="2"/>
        <v>7.484135448</v>
      </c>
      <c r="O92" s="135">
        <f>Sheet1!F74</f>
        <v>0.09664431105</v>
      </c>
    </row>
    <row r="93" ht="12.75" customHeight="1">
      <c r="A93" s="134">
        <v>8.9</v>
      </c>
      <c r="B93" s="3">
        <f t="shared" si="1"/>
        <v>252.4051959</v>
      </c>
      <c r="C93" s="3">
        <f>A93*Sheet1!D36</f>
        <v>244.75</v>
      </c>
      <c r="E93" s="3">
        <f t="shared" si="2"/>
        <v>7.655195878</v>
      </c>
      <c r="O93" s="135">
        <f>Sheet1!F74</f>
        <v>0.09664431105</v>
      </c>
    </row>
    <row r="94" ht="12.75" customHeight="1">
      <c r="A94" s="134">
        <v>9.0</v>
      </c>
      <c r="B94" s="3">
        <f t="shared" si="1"/>
        <v>255.3281892</v>
      </c>
      <c r="C94" s="3">
        <f>A94*Sheet1!D36</f>
        <v>247.5</v>
      </c>
      <c r="E94" s="3">
        <f t="shared" si="2"/>
        <v>7.828189195</v>
      </c>
      <c r="O94" s="135">
        <f>Sheet1!F74</f>
        <v>0.09664431105</v>
      </c>
    </row>
    <row r="95" ht="12.75" customHeight="1">
      <c r="A95" s="134">
        <v>9.1</v>
      </c>
      <c r="B95" s="3">
        <f t="shared" si="1"/>
        <v>258.2531154</v>
      </c>
      <c r="C95" s="3">
        <f>A95*Sheet1!D36</f>
        <v>250.25</v>
      </c>
      <c r="E95" s="3">
        <f t="shared" si="2"/>
        <v>8.003115398</v>
      </c>
      <c r="O95" s="135">
        <f>Sheet1!F74</f>
        <v>0.09664431105</v>
      </c>
    </row>
    <row r="96" ht="12.75" customHeight="1">
      <c r="A96" s="134">
        <v>9.2</v>
      </c>
      <c r="B96" s="3">
        <f t="shared" si="1"/>
        <v>261.1799745</v>
      </c>
      <c r="C96" s="3">
        <f>A96*Sheet1!D36</f>
        <v>253</v>
      </c>
      <c r="E96" s="3">
        <f t="shared" si="2"/>
        <v>8.179974487</v>
      </c>
      <c r="O96" s="135">
        <f>Sheet1!F74</f>
        <v>0.09664431105</v>
      </c>
    </row>
    <row r="97" ht="12.75" customHeight="1">
      <c r="A97" s="134">
        <v>9.3</v>
      </c>
      <c r="B97" s="3">
        <f t="shared" si="1"/>
        <v>264.1087665</v>
      </c>
      <c r="C97" s="3">
        <f>A97*Sheet1!D36</f>
        <v>255.75</v>
      </c>
      <c r="E97" s="3">
        <f t="shared" si="2"/>
        <v>8.358766463</v>
      </c>
      <c r="O97" s="135">
        <f>Sheet1!F74</f>
        <v>0.09664431105</v>
      </c>
    </row>
    <row r="98" ht="12.75" customHeight="1">
      <c r="A98" s="134">
        <v>9.4</v>
      </c>
      <c r="B98" s="3">
        <f t="shared" si="1"/>
        <v>267.0394913</v>
      </c>
      <c r="C98" s="3">
        <f>A98*Sheet1!D36</f>
        <v>258.5</v>
      </c>
      <c r="E98" s="3">
        <f t="shared" si="2"/>
        <v>8.539491324</v>
      </c>
      <c r="O98" s="135">
        <f>Sheet1!F74</f>
        <v>0.09664431105</v>
      </c>
    </row>
    <row r="99" ht="12.75" customHeight="1">
      <c r="A99" s="134">
        <v>9.5</v>
      </c>
      <c r="B99" s="3">
        <f t="shared" si="1"/>
        <v>269.9721491</v>
      </c>
      <c r="C99" s="3">
        <f>A99*Sheet1!D36</f>
        <v>261.25</v>
      </c>
      <c r="E99" s="3">
        <f t="shared" si="2"/>
        <v>8.722149072</v>
      </c>
      <c r="O99" s="135">
        <f>Sheet1!F74</f>
        <v>0.09664431105</v>
      </c>
    </row>
    <row r="100" ht="12.75" customHeight="1">
      <c r="A100" s="134">
        <v>9.6</v>
      </c>
      <c r="B100" s="3">
        <f t="shared" si="1"/>
        <v>272.9067397</v>
      </c>
      <c r="C100" s="3">
        <f>A100*Sheet1!D36</f>
        <v>264</v>
      </c>
      <c r="E100" s="3">
        <f t="shared" si="2"/>
        <v>8.906739706</v>
      </c>
      <c r="O100" s="135">
        <f>Sheet1!F74</f>
        <v>0.09664431105</v>
      </c>
    </row>
    <row r="101" ht="12.75" customHeight="1">
      <c r="A101" s="134">
        <v>9.7</v>
      </c>
      <c r="B101" s="3">
        <f t="shared" si="1"/>
        <v>275.8432632</v>
      </c>
      <c r="C101" s="3">
        <f>A101*Sheet1!D36</f>
        <v>266.75</v>
      </c>
      <c r="E101" s="3">
        <f t="shared" si="2"/>
        <v>9.093263226</v>
      </c>
      <c r="O101" s="135">
        <f>Sheet1!F74</f>
        <v>0.09664431105</v>
      </c>
    </row>
    <row r="102" ht="12.75" customHeight="1">
      <c r="A102" s="134">
        <v>9.8</v>
      </c>
      <c r="B102" s="3">
        <f t="shared" si="1"/>
        <v>278.7817196</v>
      </c>
      <c r="C102" s="3">
        <f>A102*Sheet1!D36</f>
        <v>269.5</v>
      </c>
      <c r="E102" s="3">
        <f t="shared" si="2"/>
        <v>9.281719633</v>
      </c>
      <c r="O102" s="135">
        <f>Sheet1!F74</f>
        <v>0.09664431105</v>
      </c>
    </row>
    <row r="103" ht="12.75" customHeight="1">
      <c r="A103" s="134">
        <v>9.9</v>
      </c>
      <c r="B103" s="3">
        <f t="shared" si="1"/>
        <v>281.7221089</v>
      </c>
      <c r="C103" s="3">
        <f>A103*Sheet1!D36</f>
        <v>272.25</v>
      </c>
      <c r="E103" s="3">
        <f t="shared" si="2"/>
        <v>9.472108926</v>
      </c>
      <c r="O103" s="135">
        <f>Sheet1!F74</f>
        <v>0.09664431105</v>
      </c>
    </row>
    <row r="104" ht="12.75" customHeight="1">
      <c r="A104" s="134">
        <v>10.0</v>
      </c>
      <c r="B104" s="3">
        <f t="shared" si="1"/>
        <v>284.6644311</v>
      </c>
      <c r="C104" s="3">
        <f>A104*Sheet1!D36</f>
        <v>275</v>
      </c>
      <c r="E104" s="3">
        <f t="shared" si="2"/>
        <v>9.664431105</v>
      </c>
      <c r="O104" s="135">
        <f>Sheet1!F74</f>
        <v>0.09664431105</v>
      </c>
    </row>
    <row r="105" ht="12.75" customHeight="1">
      <c r="A105" s="134">
        <v>10.1</v>
      </c>
      <c r="B105" s="3">
        <f t="shared" si="1"/>
        <v>287.6086862</v>
      </c>
      <c r="C105" s="3">
        <f>A105*Sheet1!D36</f>
        <v>277.75</v>
      </c>
      <c r="E105" s="3">
        <f t="shared" si="2"/>
        <v>9.85868617</v>
      </c>
      <c r="O105" s="135">
        <f>Sheet1!F74</f>
        <v>0.09664431105</v>
      </c>
    </row>
    <row r="106" ht="12.75" customHeight="1">
      <c r="A106" s="134">
        <v>10.2</v>
      </c>
      <c r="B106" s="3">
        <f t="shared" si="1"/>
        <v>290.5548741</v>
      </c>
      <c r="C106" s="3">
        <f>A106*Sheet1!D36</f>
        <v>280.5</v>
      </c>
      <c r="E106" s="3">
        <f t="shared" si="2"/>
        <v>10.05487412</v>
      </c>
      <c r="O106" s="135">
        <f>Sheet1!F74</f>
        <v>0.09664431105</v>
      </c>
    </row>
    <row r="107" ht="12.75" customHeight="1">
      <c r="A107" s="134">
        <v>10.3</v>
      </c>
      <c r="B107" s="3">
        <f t="shared" si="1"/>
        <v>293.502995</v>
      </c>
      <c r="C107" s="3">
        <f>A107*Sheet1!D36</f>
        <v>283.25</v>
      </c>
      <c r="E107" s="3">
        <f t="shared" si="2"/>
        <v>10.25299496</v>
      </c>
      <c r="O107" s="135">
        <f>Sheet1!F74</f>
        <v>0.09664431105</v>
      </c>
    </row>
    <row r="108" ht="12.75" customHeight="1">
      <c r="A108" s="134">
        <v>10.4</v>
      </c>
      <c r="B108" s="3">
        <f t="shared" si="1"/>
        <v>296.4530487</v>
      </c>
      <c r="C108" s="3">
        <f>A108*Sheet1!D36</f>
        <v>286</v>
      </c>
      <c r="E108" s="3">
        <f t="shared" si="2"/>
        <v>10.45304868</v>
      </c>
      <c r="O108" s="135">
        <f>Sheet1!F74</f>
        <v>0.09664431105</v>
      </c>
    </row>
    <row r="109" ht="12.75" customHeight="1">
      <c r="A109" s="134">
        <v>10.5</v>
      </c>
      <c r="B109" s="3">
        <f t="shared" si="1"/>
        <v>299.4050353</v>
      </c>
      <c r="C109" s="3">
        <f>A109*Sheet1!D36</f>
        <v>288.75</v>
      </c>
      <c r="E109" s="3">
        <f t="shared" si="2"/>
        <v>10.65503529</v>
      </c>
      <c r="O109" s="135">
        <f>Sheet1!F74</f>
        <v>0.09664431105</v>
      </c>
    </row>
    <row r="110" ht="12.75" customHeight="1">
      <c r="A110" s="134">
        <v>10.6</v>
      </c>
      <c r="B110" s="3">
        <f t="shared" si="1"/>
        <v>302.3589548</v>
      </c>
      <c r="C110" s="3">
        <f>A110*Sheet1!D36</f>
        <v>291.5</v>
      </c>
      <c r="E110" s="3">
        <f t="shared" si="2"/>
        <v>10.85895479</v>
      </c>
      <c r="O110" s="135">
        <f>Sheet1!F74</f>
        <v>0.09664431105</v>
      </c>
    </row>
    <row r="111" ht="12.75" customHeight="1">
      <c r="A111" s="134">
        <v>10.7</v>
      </c>
      <c r="B111" s="3">
        <f t="shared" si="1"/>
        <v>305.3148072</v>
      </c>
      <c r="C111" s="3">
        <f>A111*Sheet1!D36</f>
        <v>294.25</v>
      </c>
      <c r="E111" s="3">
        <f t="shared" si="2"/>
        <v>11.06480717</v>
      </c>
      <c r="O111" s="135">
        <f>Sheet1!F74</f>
        <v>0.09664431105</v>
      </c>
    </row>
    <row r="112" ht="12.75" customHeight="1">
      <c r="A112" s="134">
        <v>10.8</v>
      </c>
      <c r="B112" s="3">
        <f t="shared" si="1"/>
        <v>308.2725924</v>
      </c>
      <c r="C112" s="3">
        <f>A112*Sheet1!D36</f>
        <v>297</v>
      </c>
      <c r="E112" s="3">
        <f t="shared" si="2"/>
        <v>11.27259244</v>
      </c>
      <c r="O112" s="135">
        <f>Sheet1!F74</f>
        <v>0.09664431105</v>
      </c>
    </row>
    <row r="113" ht="12.75" customHeight="1">
      <c r="A113" s="134">
        <v>10.9</v>
      </c>
      <c r="B113" s="3">
        <f t="shared" si="1"/>
        <v>311.2323106</v>
      </c>
      <c r="C113" s="3">
        <f>A113*Sheet1!D36</f>
        <v>299.75</v>
      </c>
      <c r="E113" s="3">
        <f t="shared" si="2"/>
        <v>11.4823106</v>
      </c>
      <c r="O113" s="135">
        <f>Sheet1!F74</f>
        <v>0.09664431105</v>
      </c>
    </row>
    <row r="114" ht="12.75" customHeight="1">
      <c r="A114" s="134">
        <v>11.0</v>
      </c>
      <c r="B114" s="3">
        <f t="shared" si="1"/>
        <v>314.1939616</v>
      </c>
      <c r="C114" s="3">
        <f>A114*Sheet1!D36</f>
        <v>302.5</v>
      </c>
      <c r="E114" s="3">
        <f t="shared" si="2"/>
        <v>11.69396164</v>
      </c>
      <c r="O114" s="135">
        <f>Sheet1!F74</f>
        <v>0.09664431105</v>
      </c>
    </row>
    <row r="115" ht="12.75" customHeight="1">
      <c r="A115" s="134">
        <v>11.1</v>
      </c>
      <c r="B115" s="3">
        <f t="shared" si="1"/>
        <v>317.1575456</v>
      </c>
      <c r="C115" s="3">
        <f>A115*Sheet1!D36</f>
        <v>305.25</v>
      </c>
      <c r="E115" s="3">
        <f t="shared" si="2"/>
        <v>11.90754556</v>
      </c>
      <c r="O115" s="135">
        <f>Sheet1!F74</f>
        <v>0.09664431105</v>
      </c>
    </row>
    <row r="116" ht="12.75" customHeight="1">
      <c r="A116" s="134">
        <v>11.2</v>
      </c>
      <c r="B116" s="3">
        <f t="shared" si="1"/>
        <v>320.1230624</v>
      </c>
      <c r="C116" s="3">
        <f>A116*Sheet1!D36</f>
        <v>308</v>
      </c>
      <c r="E116" s="3">
        <f t="shared" si="2"/>
        <v>12.12306238</v>
      </c>
      <c r="O116" s="135">
        <f>Sheet1!F74</f>
        <v>0.09664431105</v>
      </c>
    </row>
    <row r="117" ht="12.75" customHeight="1">
      <c r="A117" s="134">
        <v>11.3</v>
      </c>
      <c r="B117" s="3">
        <f t="shared" si="1"/>
        <v>323.0905121</v>
      </c>
      <c r="C117" s="3">
        <f>A117*Sheet1!D36</f>
        <v>310.75</v>
      </c>
      <c r="E117" s="3">
        <f t="shared" si="2"/>
        <v>12.34051208</v>
      </c>
      <c r="O117" s="135">
        <f>Sheet1!F74</f>
        <v>0.09664431105</v>
      </c>
    </row>
    <row r="118" ht="12.75" customHeight="1">
      <c r="A118" s="134">
        <v>11.4</v>
      </c>
      <c r="B118" s="3">
        <f t="shared" si="1"/>
        <v>326.0598947</v>
      </c>
      <c r="C118" s="3">
        <f>A118*Sheet1!D36</f>
        <v>313.5</v>
      </c>
      <c r="E118" s="3">
        <f t="shared" si="2"/>
        <v>12.55989466</v>
      </c>
      <c r="O118" s="135">
        <f>Sheet1!F74</f>
        <v>0.09664431105</v>
      </c>
    </row>
    <row r="119" ht="12.75" customHeight="1">
      <c r="A119" s="134">
        <v>11.5</v>
      </c>
      <c r="B119" s="3">
        <f t="shared" si="1"/>
        <v>329.0312101</v>
      </c>
      <c r="C119" s="3">
        <f>A119*Sheet1!D36</f>
        <v>316.25</v>
      </c>
      <c r="E119" s="3">
        <f t="shared" si="2"/>
        <v>12.78121014</v>
      </c>
      <c r="O119" s="135">
        <f>Sheet1!F74</f>
        <v>0.09664431105</v>
      </c>
    </row>
    <row r="120" ht="12.75" customHeight="1">
      <c r="A120" s="134">
        <v>11.6</v>
      </c>
      <c r="B120" s="3">
        <f t="shared" si="1"/>
        <v>332.0044585</v>
      </c>
      <c r="C120" s="3">
        <f>A120*Sheet1!D36</f>
        <v>319</v>
      </c>
      <c r="E120" s="3">
        <f t="shared" si="2"/>
        <v>13.00445849</v>
      </c>
      <c r="O120" s="135">
        <f>Sheet1!F74</f>
        <v>0.09664431105</v>
      </c>
    </row>
    <row r="121" ht="12.75" customHeight="1">
      <c r="A121" s="134">
        <v>11.7</v>
      </c>
      <c r="B121" s="3">
        <f t="shared" si="1"/>
        <v>334.9796397</v>
      </c>
      <c r="C121" s="3">
        <f>A121*Sheet1!D36</f>
        <v>321.75</v>
      </c>
      <c r="E121" s="3">
        <f t="shared" si="2"/>
        <v>13.22963974</v>
      </c>
      <c r="O121" s="135">
        <f>Sheet1!F74</f>
        <v>0.09664431105</v>
      </c>
    </row>
    <row r="122" ht="12.75" customHeight="1">
      <c r="A122" s="134">
        <v>11.8</v>
      </c>
      <c r="B122" s="3">
        <f t="shared" si="1"/>
        <v>337.9567539</v>
      </c>
      <c r="C122" s="3">
        <f>A122*Sheet1!D36</f>
        <v>324.5</v>
      </c>
      <c r="E122" s="3">
        <f t="shared" si="2"/>
        <v>13.45675387</v>
      </c>
      <c r="O122" s="135">
        <f>Sheet1!F74</f>
        <v>0.09664431105</v>
      </c>
    </row>
    <row r="123" ht="12.75" customHeight="1">
      <c r="A123" s="134">
        <v>11.9</v>
      </c>
      <c r="B123" s="3">
        <f t="shared" si="1"/>
        <v>340.9358009</v>
      </c>
      <c r="C123" s="3">
        <f>A123*Sheet1!D36</f>
        <v>327.25</v>
      </c>
      <c r="E123" s="3">
        <f t="shared" si="2"/>
        <v>13.68580089</v>
      </c>
      <c r="O123" s="135">
        <f>Sheet1!F74</f>
        <v>0.09664431105</v>
      </c>
    </row>
    <row r="124" ht="12.75" customHeight="1">
      <c r="A124" s="134">
        <v>12.0</v>
      </c>
      <c r="B124" s="3">
        <f t="shared" si="1"/>
        <v>343.9167808</v>
      </c>
      <c r="C124" s="3">
        <f>A124*Sheet1!D36</f>
        <v>330</v>
      </c>
      <c r="E124" s="3">
        <f t="shared" si="2"/>
        <v>13.91678079</v>
      </c>
      <c r="O124" s="135">
        <f>Sheet1!F74</f>
        <v>0.09664431105</v>
      </c>
    </row>
    <row r="125" ht="12.75" customHeight="1">
      <c r="A125" s="134">
        <v>12.1</v>
      </c>
      <c r="B125" s="3">
        <f t="shared" si="1"/>
        <v>346.8996936</v>
      </c>
      <c r="C125" s="3">
        <f>A125*Sheet1!D36</f>
        <v>332.75</v>
      </c>
      <c r="E125" s="3">
        <f t="shared" si="2"/>
        <v>14.14969358</v>
      </c>
      <c r="O125" s="135">
        <f>Sheet1!F74</f>
        <v>0.09664431105</v>
      </c>
    </row>
    <row r="126" ht="12.75" customHeight="1">
      <c r="A126" s="134">
        <v>12.2</v>
      </c>
      <c r="B126" s="3">
        <f t="shared" si="1"/>
        <v>349.8845393</v>
      </c>
      <c r="C126" s="3">
        <f>A126*Sheet1!D36</f>
        <v>335.5</v>
      </c>
      <c r="E126" s="3">
        <f t="shared" si="2"/>
        <v>14.38453926</v>
      </c>
      <c r="O126" s="135">
        <f>Sheet1!F74</f>
        <v>0.09664431105</v>
      </c>
    </row>
    <row r="127" ht="12.75" customHeight="1">
      <c r="A127" s="134">
        <v>12.3</v>
      </c>
      <c r="B127" s="3">
        <f t="shared" si="1"/>
        <v>352.8713178</v>
      </c>
      <c r="C127" s="3">
        <f>A127*Sheet1!D36</f>
        <v>338.25</v>
      </c>
      <c r="E127" s="3">
        <f t="shared" si="2"/>
        <v>14.62131782</v>
      </c>
      <c r="O127" s="135">
        <f>Sheet1!F74</f>
        <v>0.09664431105</v>
      </c>
    </row>
    <row r="128" ht="12.75" customHeight="1">
      <c r="A128" s="134">
        <v>12.4</v>
      </c>
      <c r="B128" s="3">
        <f t="shared" si="1"/>
        <v>355.8600293</v>
      </c>
      <c r="C128" s="3">
        <f>A128*Sheet1!D36</f>
        <v>341</v>
      </c>
      <c r="E128" s="3">
        <f t="shared" si="2"/>
        <v>14.86002927</v>
      </c>
      <c r="O128" s="135">
        <f>Sheet1!F74</f>
        <v>0.09664431105</v>
      </c>
    </row>
    <row r="129" ht="12.75" customHeight="1">
      <c r="A129" s="134">
        <v>12.5</v>
      </c>
      <c r="B129" s="3">
        <f t="shared" si="1"/>
        <v>358.8506736</v>
      </c>
      <c r="C129" s="3">
        <f>A129*Sheet1!D36</f>
        <v>343.75</v>
      </c>
      <c r="E129" s="3">
        <f t="shared" si="2"/>
        <v>15.1006736</v>
      </c>
      <c r="O129" s="135">
        <f>Sheet1!F74</f>
        <v>0.09664431105</v>
      </c>
    </row>
    <row r="130" ht="12.75" customHeight="1">
      <c r="A130" s="134">
        <v>12.6</v>
      </c>
      <c r="B130" s="3">
        <f t="shared" si="1"/>
        <v>361.8432508</v>
      </c>
      <c r="C130" s="3">
        <f>A130*Sheet1!D36</f>
        <v>346.5</v>
      </c>
      <c r="E130" s="3">
        <f t="shared" si="2"/>
        <v>15.34325082</v>
      </c>
      <c r="O130" s="135">
        <f>Sheet1!F74</f>
        <v>0.09664431105</v>
      </c>
    </row>
    <row r="131" ht="12.75" customHeight="1">
      <c r="A131" s="134">
        <v>12.7</v>
      </c>
      <c r="B131" s="3">
        <f t="shared" si="1"/>
        <v>364.8377609</v>
      </c>
      <c r="C131" s="3">
        <f>A131*Sheet1!D36</f>
        <v>349.25</v>
      </c>
      <c r="E131" s="3">
        <f t="shared" si="2"/>
        <v>15.58776093</v>
      </c>
      <c r="O131" s="135">
        <f>Sheet1!F74</f>
        <v>0.09664431105</v>
      </c>
    </row>
    <row r="132" ht="12.75" customHeight="1">
      <c r="A132" s="134">
        <v>12.8</v>
      </c>
      <c r="B132" s="3">
        <f t="shared" si="1"/>
        <v>367.8342039</v>
      </c>
      <c r="C132" s="3">
        <f>A132*Sheet1!D36</f>
        <v>352</v>
      </c>
      <c r="E132" s="3">
        <f t="shared" si="2"/>
        <v>15.83420392</v>
      </c>
      <c r="O132" s="135">
        <f>Sheet1!F74</f>
        <v>0.09664431105</v>
      </c>
    </row>
    <row r="133" ht="12.75" customHeight="1">
      <c r="A133" s="134">
        <v>12.9</v>
      </c>
      <c r="B133" s="3">
        <f t="shared" si="1"/>
        <v>370.8325798</v>
      </c>
      <c r="C133" s="3">
        <f>A133*Sheet1!D36</f>
        <v>354.75</v>
      </c>
      <c r="E133" s="3">
        <f t="shared" si="2"/>
        <v>16.0825798</v>
      </c>
      <c r="O133" s="135">
        <f>Sheet1!F74</f>
        <v>0.09664431105</v>
      </c>
    </row>
    <row r="134" ht="12.75" customHeight="1">
      <c r="A134" s="134">
        <v>13.0</v>
      </c>
      <c r="B134" s="3">
        <f t="shared" si="1"/>
        <v>373.8328886</v>
      </c>
      <c r="C134" s="3">
        <f>A134*Sheet1!D36</f>
        <v>357.5</v>
      </c>
      <c r="E134" s="3">
        <f t="shared" si="2"/>
        <v>16.33288857</v>
      </c>
      <c r="O134" s="135">
        <f>Sheet1!F74</f>
        <v>0.09664431105</v>
      </c>
    </row>
    <row r="135" ht="12.75" customHeight="1">
      <c r="A135" s="134">
        <v>13.1</v>
      </c>
      <c r="B135" s="3">
        <f t="shared" si="1"/>
        <v>376.8351302</v>
      </c>
      <c r="C135" s="3">
        <f>A135*Sheet1!D36</f>
        <v>360.25</v>
      </c>
      <c r="E135" s="3">
        <f t="shared" si="2"/>
        <v>16.58513022</v>
      </c>
      <c r="O135" s="135">
        <f>Sheet1!F74</f>
        <v>0.09664431105</v>
      </c>
    </row>
    <row r="136" ht="12.75" customHeight="1">
      <c r="A136" s="134">
        <v>13.2</v>
      </c>
      <c r="B136" s="3">
        <f t="shared" si="1"/>
        <v>379.8393048</v>
      </c>
      <c r="C136" s="3">
        <f>A136*Sheet1!D36</f>
        <v>363</v>
      </c>
      <c r="E136" s="3">
        <f t="shared" si="2"/>
        <v>16.83930476</v>
      </c>
      <c r="O136" s="135">
        <f>Sheet1!F74</f>
        <v>0.09664431105</v>
      </c>
    </row>
    <row r="137" ht="12.75" customHeight="1">
      <c r="A137" s="134">
        <v>13.3</v>
      </c>
      <c r="B137" s="3">
        <f t="shared" si="1"/>
        <v>382.8454122</v>
      </c>
      <c r="C137" s="3">
        <f>A137*Sheet1!D36</f>
        <v>365.75</v>
      </c>
      <c r="E137" s="3">
        <f t="shared" si="2"/>
        <v>17.09541218</v>
      </c>
      <c r="O137" s="135">
        <f>Sheet1!F74</f>
        <v>0.09664431105</v>
      </c>
    </row>
    <row r="138" ht="12.75" customHeight="1">
      <c r="A138" s="134">
        <v>13.4</v>
      </c>
      <c r="B138" s="3">
        <f t="shared" si="1"/>
        <v>385.8534525</v>
      </c>
      <c r="C138" s="3">
        <f>A138*Sheet1!D36</f>
        <v>368.5</v>
      </c>
      <c r="E138" s="3">
        <f t="shared" si="2"/>
        <v>17.35345249</v>
      </c>
      <c r="O138" s="135">
        <f>Sheet1!F74</f>
        <v>0.09664431105</v>
      </c>
    </row>
    <row r="139" ht="12.75" customHeight="1">
      <c r="A139" s="134">
        <v>13.5</v>
      </c>
      <c r="B139" s="3">
        <f t="shared" si="1"/>
        <v>388.8634257</v>
      </c>
      <c r="C139" s="3">
        <f>A139*Sheet1!D36</f>
        <v>371.25</v>
      </c>
      <c r="E139" s="3">
        <f t="shared" si="2"/>
        <v>17.61342569</v>
      </c>
      <c r="O139" s="135">
        <f>Sheet1!F74</f>
        <v>0.09664431105</v>
      </c>
    </row>
    <row r="140" ht="12.75" customHeight="1">
      <c r="A140" s="134">
        <v>13.6</v>
      </c>
      <c r="B140" s="3">
        <f t="shared" si="1"/>
        <v>391.8753318</v>
      </c>
      <c r="C140" s="3">
        <f>A140*Sheet1!D36</f>
        <v>374</v>
      </c>
      <c r="E140" s="3">
        <f t="shared" si="2"/>
        <v>17.87533177</v>
      </c>
      <c r="O140" s="135">
        <f>Sheet1!F74</f>
        <v>0.09664431105</v>
      </c>
    </row>
    <row r="141" ht="12.75" customHeight="1">
      <c r="A141" s="134">
        <v>13.7</v>
      </c>
      <c r="B141" s="3">
        <f t="shared" si="1"/>
        <v>394.8891707</v>
      </c>
      <c r="C141" s="3">
        <f>A141*Sheet1!D36</f>
        <v>376.75</v>
      </c>
      <c r="E141" s="3">
        <f t="shared" si="2"/>
        <v>18.13917074</v>
      </c>
      <c r="O141" s="135">
        <f>Sheet1!F74</f>
        <v>0.09664431105</v>
      </c>
    </row>
    <row r="142" ht="12.75" customHeight="1">
      <c r="A142" s="134">
        <v>13.8</v>
      </c>
      <c r="B142" s="3">
        <f t="shared" si="1"/>
        <v>397.9049426</v>
      </c>
      <c r="C142" s="3">
        <f>A142*Sheet1!D36</f>
        <v>379.5</v>
      </c>
      <c r="E142" s="3">
        <f t="shared" si="2"/>
        <v>18.4049426</v>
      </c>
      <c r="O142" s="135">
        <f>Sheet1!F74</f>
        <v>0.09664431105</v>
      </c>
    </row>
    <row r="143" ht="12.75" customHeight="1">
      <c r="A143" s="134">
        <v>13.9</v>
      </c>
      <c r="B143" s="3">
        <f t="shared" si="1"/>
        <v>400.9226473</v>
      </c>
      <c r="C143" s="3">
        <f>A143*Sheet1!D36</f>
        <v>382.25</v>
      </c>
      <c r="E143" s="3">
        <f t="shared" si="2"/>
        <v>18.67264734</v>
      </c>
      <c r="O143" s="135">
        <f>Sheet1!F74</f>
        <v>0.09664431105</v>
      </c>
    </row>
    <row r="144" ht="12.75" customHeight="1">
      <c r="A144" s="134">
        <v>14.0</v>
      </c>
      <c r="B144" s="3">
        <f t="shared" si="1"/>
        <v>403.942285</v>
      </c>
      <c r="C144" s="3">
        <f>A144*Sheet1!D36</f>
        <v>385</v>
      </c>
      <c r="E144" s="3">
        <f t="shared" si="2"/>
        <v>18.94228497</v>
      </c>
      <c r="O144" s="135">
        <f>Sheet1!F74</f>
        <v>0.09664431105</v>
      </c>
    </row>
    <row r="145" ht="12.75" customHeight="1">
      <c r="A145" s="134">
        <v>14.1</v>
      </c>
      <c r="B145" s="3">
        <f t="shared" si="1"/>
        <v>406.9638555</v>
      </c>
      <c r="C145" s="3">
        <f>A145*Sheet1!D36</f>
        <v>387.75</v>
      </c>
      <c r="E145" s="3">
        <f t="shared" si="2"/>
        <v>19.21385548</v>
      </c>
      <c r="O145" s="135">
        <f>Sheet1!F74</f>
        <v>0.09664431105</v>
      </c>
    </row>
    <row r="146" ht="12.75" customHeight="1">
      <c r="A146" s="134">
        <v>14.2</v>
      </c>
      <c r="B146" s="3">
        <f t="shared" si="1"/>
        <v>409.9873589</v>
      </c>
      <c r="C146" s="3">
        <f>A146*Sheet1!D36</f>
        <v>390.5</v>
      </c>
      <c r="E146" s="3">
        <f t="shared" si="2"/>
        <v>19.48735888</v>
      </c>
      <c r="O146" s="135">
        <f>Sheet1!F74</f>
        <v>0.09664431105</v>
      </c>
    </row>
    <row r="147" ht="12.75" customHeight="1">
      <c r="A147" s="134">
        <v>14.3</v>
      </c>
      <c r="B147" s="3">
        <f t="shared" si="1"/>
        <v>413.0127952</v>
      </c>
      <c r="C147" s="3">
        <f>A147*Sheet1!D36</f>
        <v>393.25</v>
      </c>
      <c r="E147" s="3">
        <f t="shared" si="2"/>
        <v>19.76279517</v>
      </c>
      <c r="O147" s="135">
        <f>Sheet1!F74</f>
        <v>0.09664431105</v>
      </c>
    </row>
    <row r="148" ht="12.75" customHeight="1">
      <c r="A148" s="134">
        <v>14.4</v>
      </c>
      <c r="B148" s="3">
        <f t="shared" si="1"/>
        <v>416.0401643</v>
      </c>
      <c r="C148" s="3">
        <f>A148*Sheet1!D36</f>
        <v>396</v>
      </c>
      <c r="E148" s="3">
        <f t="shared" si="2"/>
        <v>20.04016434</v>
      </c>
      <c r="O148" s="135">
        <f>Sheet1!F74</f>
        <v>0.09664431105</v>
      </c>
    </row>
    <row r="149" ht="12.75" customHeight="1">
      <c r="A149" s="134">
        <v>14.5</v>
      </c>
      <c r="B149" s="3">
        <f t="shared" si="1"/>
        <v>419.0694664</v>
      </c>
      <c r="C149" s="3">
        <f>A149*Sheet1!D36</f>
        <v>398.75</v>
      </c>
      <c r="E149" s="3">
        <f t="shared" si="2"/>
        <v>20.3194664</v>
      </c>
      <c r="O149" s="135">
        <f>Sheet1!F74</f>
        <v>0.09664431105</v>
      </c>
    </row>
    <row r="150" ht="12.75" customHeight="1">
      <c r="A150" s="134">
        <v>14.6</v>
      </c>
      <c r="B150" s="3">
        <f t="shared" si="1"/>
        <v>422.1007013</v>
      </c>
      <c r="C150" s="3">
        <f>A150*Sheet1!D36</f>
        <v>401.5</v>
      </c>
      <c r="E150" s="3">
        <f t="shared" si="2"/>
        <v>20.60070134</v>
      </c>
      <c r="O150" s="135">
        <f>Sheet1!F74</f>
        <v>0.09664431105</v>
      </c>
    </row>
    <row r="151" ht="12.75" customHeight="1">
      <c r="A151" s="134">
        <v>14.7</v>
      </c>
      <c r="B151" s="3">
        <f t="shared" si="1"/>
        <v>425.1338692</v>
      </c>
      <c r="C151" s="3">
        <f>A151*Sheet1!D36</f>
        <v>404.25</v>
      </c>
      <c r="E151" s="3">
        <f t="shared" si="2"/>
        <v>20.88386917</v>
      </c>
      <c r="O151" s="135">
        <f>Sheet1!F74</f>
        <v>0.09664431105</v>
      </c>
    </row>
    <row r="152" ht="12.75" customHeight="1">
      <c r="A152" s="134">
        <v>14.8</v>
      </c>
      <c r="B152" s="3">
        <f t="shared" si="1"/>
        <v>428.1689699</v>
      </c>
      <c r="C152" s="3">
        <f>A152*Sheet1!D36</f>
        <v>407</v>
      </c>
      <c r="E152" s="3">
        <f t="shared" si="2"/>
        <v>21.16896989</v>
      </c>
      <c r="O152" s="135">
        <f>Sheet1!F74</f>
        <v>0.09664431105</v>
      </c>
    </row>
    <row r="153" ht="12.75" customHeight="1">
      <c r="A153" s="134">
        <v>14.9</v>
      </c>
      <c r="B153" s="3">
        <f t="shared" si="1"/>
        <v>431.2060035</v>
      </c>
      <c r="C153" s="3">
        <f>A153*Sheet1!D36</f>
        <v>409.75</v>
      </c>
      <c r="E153" s="3">
        <f t="shared" si="2"/>
        <v>21.4560035</v>
      </c>
      <c r="O153" s="135">
        <f>Sheet1!F74</f>
        <v>0.09664431105</v>
      </c>
    </row>
    <row r="154" ht="12.75" customHeight="1">
      <c r="A154" s="134">
        <v>15.0</v>
      </c>
      <c r="B154" s="3">
        <f t="shared" si="1"/>
        <v>434.24497</v>
      </c>
      <c r="C154" s="3">
        <f>A154*Sheet1!D36</f>
        <v>412.5</v>
      </c>
      <c r="E154" s="3">
        <f t="shared" si="2"/>
        <v>21.74496999</v>
      </c>
      <c r="O154" s="135">
        <f>Sheet1!F74</f>
        <v>0.09664431105</v>
      </c>
    </row>
    <row r="155" ht="12.75" customHeight="1">
      <c r="A155" s="134">
        <v>15.1</v>
      </c>
      <c r="B155" s="3">
        <f t="shared" si="1"/>
        <v>437.2858694</v>
      </c>
      <c r="C155" s="3">
        <f>A155*Sheet1!D36</f>
        <v>415.25</v>
      </c>
      <c r="E155" s="3">
        <f t="shared" si="2"/>
        <v>22.03586936</v>
      </c>
      <c r="O155" s="135">
        <f>Sheet1!F74</f>
        <v>0.09664431105</v>
      </c>
    </row>
    <row r="156" ht="12.75" customHeight="1">
      <c r="A156" s="134">
        <v>15.2</v>
      </c>
      <c r="B156" s="3">
        <f t="shared" si="1"/>
        <v>440.3287016</v>
      </c>
      <c r="C156" s="3">
        <f>A156*Sheet1!D36</f>
        <v>418</v>
      </c>
      <c r="E156" s="3">
        <f t="shared" si="2"/>
        <v>22.32870162</v>
      </c>
      <c r="O156" s="135">
        <f>Sheet1!F74</f>
        <v>0.09664431105</v>
      </c>
    </row>
    <row r="157" ht="12.75" customHeight="1">
      <c r="A157" s="134">
        <v>15.3</v>
      </c>
      <c r="B157" s="3">
        <f t="shared" si="1"/>
        <v>443.3734668</v>
      </c>
      <c r="C157" s="3">
        <f>A157*Sheet1!D36</f>
        <v>420.75</v>
      </c>
      <c r="E157" s="3">
        <f t="shared" si="2"/>
        <v>22.62346677</v>
      </c>
      <c r="O157" s="135">
        <f>Sheet1!F74</f>
        <v>0.09664431105</v>
      </c>
    </row>
    <row r="158" ht="12.75" customHeight="1">
      <c r="A158" s="134">
        <v>15.4</v>
      </c>
      <c r="B158" s="3">
        <f t="shared" si="1"/>
        <v>446.4201648</v>
      </c>
      <c r="C158" s="3">
        <f>A158*Sheet1!D36</f>
        <v>423.5</v>
      </c>
      <c r="E158" s="3">
        <f t="shared" si="2"/>
        <v>22.92016481</v>
      </c>
      <c r="O158" s="135">
        <f>Sheet1!F74</f>
        <v>0.09664431105</v>
      </c>
    </row>
    <row r="159" ht="12.75" customHeight="1">
      <c r="A159" s="134">
        <v>15.5</v>
      </c>
      <c r="B159" s="3">
        <f t="shared" si="1"/>
        <v>449.4687957</v>
      </c>
      <c r="C159" s="3">
        <f>A159*Sheet1!D36</f>
        <v>426.25</v>
      </c>
      <c r="E159" s="3">
        <f t="shared" si="2"/>
        <v>23.21879573</v>
      </c>
      <c r="O159" s="135">
        <f>Sheet1!F74</f>
        <v>0.09664431105</v>
      </c>
    </row>
    <row r="160" ht="12.75" customHeight="1">
      <c r="A160" s="134">
        <v>15.6</v>
      </c>
      <c r="B160" s="3">
        <f t="shared" si="1"/>
        <v>452.5193595</v>
      </c>
      <c r="C160" s="3">
        <f>A160*Sheet1!D36</f>
        <v>429</v>
      </c>
      <c r="E160" s="3">
        <f t="shared" si="2"/>
        <v>23.51935954</v>
      </c>
      <c r="O160" s="135">
        <f>Sheet1!F74</f>
        <v>0.09664431105</v>
      </c>
    </row>
    <row r="161" ht="12.75" customHeight="1">
      <c r="A161" s="134">
        <v>15.7</v>
      </c>
      <c r="B161" s="3">
        <f t="shared" si="1"/>
        <v>455.5718562</v>
      </c>
      <c r="C161" s="3">
        <f>A161*Sheet1!D36</f>
        <v>431.75</v>
      </c>
      <c r="E161" s="3">
        <f t="shared" si="2"/>
        <v>23.82185623</v>
      </c>
      <c r="O161" s="135">
        <f>Sheet1!F74</f>
        <v>0.09664431105</v>
      </c>
    </row>
    <row r="162" ht="12.75" customHeight="1">
      <c r="A162" s="134">
        <v>15.8</v>
      </c>
      <c r="B162" s="3">
        <f t="shared" si="1"/>
        <v>458.6262858</v>
      </c>
      <c r="C162" s="3">
        <f>A162*Sheet1!D36</f>
        <v>434.5</v>
      </c>
      <c r="E162" s="3">
        <f t="shared" si="2"/>
        <v>24.12628581</v>
      </c>
      <c r="O162" s="135">
        <f>Sheet1!F74</f>
        <v>0.09664431105</v>
      </c>
    </row>
    <row r="163" ht="12.75" customHeight="1">
      <c r="A163" s="134">
        <v>15.9</v>
      </c>
      <c r="B163" s="3">
        <f t="shared" si="1"/>
        <v>461.6826483</v>
      </c>
      <c r="C163" s="3">
        <f>A163*Sheet1!D36</f>
        <v>437.25</v>
      </c>
      <c r="E163" s="3">
        <f t="shared" si="2"/>
        <v>24.43264828</v>
      </c>
      <c r="O163" s="135">
        <f>Sheet1!F74</f>
        <v>0.09664431105</v>
      </c>
    </row>
    <row r="164" ht="12.75" customHeight="1">
      <c r="A164" s="134">
        <v>16.0</v>
      </c>
      <c r="B164" s="3">
        <f t="shared" si="1"/>
        <v>464.7409436</v>
      </c>
      <c r="C164" s="3">
        <f>A164*Sheet1!D36</f>
        <v>440</v>
      </c>
      <c r="E164" s="3">
        <f t="shared" si="2"/>
        <v>24.74094363</v>
      </c>
      <c r="O164" s="135">
        <f>Sheet1!F74</f>
        <v>0.09664431105</v>
      </c>
    </row>
    <row r="165" ht="12.75" customHeight="1">
      <c r="A165" s="134">
        <v>16.1</v>
      </c>
      <c r="B165" s="3">
        <f t="shared" si="1"/>
        <v>467.8011719</v>
      </c>
      <c r="C165" s="3">
        <f>A165*Sheet1!D36</f>
        <v>442.75</v>
      </c>
      <c r="E165" s="3">
        <f t="shared" si="2"/>
        <v>25.05117187</v>
      </c>
      <c r="O165" s="135">
        <f>Sheet1!F74</f>
        <v>0.09664431105</v>
      </c>
    </row>
    <row r="166" ht="12.75" customHeight="1">
      <c r="A166" s="134">
        <v>16.2</v>
      </c>
      <c r="B166" s="3">
        <f t="shared" si="1"/>
        <v>470.863333</v>
      </c>
      <c r="C166" s="3">
        <f>A166*Sheet1!D36</f>
        <v>445.5</v>
      </c>
      <c r="E166" s="3">
        <f t="shared" si="2"/>
        <v>25.36333299</v>
      </c>
      <c r="O166" s="135">
        <f>Sheet1!F74</f>
        <v>0.09664431105</v>
      </c>
    </row>
    <row r="167" ht="12.75" customHeight="1">
      <c r="A167" s="134">
        <v>16.3</v>
      </c>
      <c r="B167" s="3">
        <f t="shared" si="1"/>
        <v>473.927427</v>
      </c>
      <c r="C167" s="3">
        <f>A167*Sheet1!D36</f>
        <v>448.25</v>
      </c>
      <c r="E167" s="3">
        <f t="shared" si="2"/>
        <v>25.677427</v>
      </c>
      <c r="O167" s="135">
        <f>Sheet1!F74</f>
        <v>0.09664431105</v>
      </c>
    </row>
    <row r="168" ht="12.75" customHeight="1">
      <c r="A168" s="134">
        <v>16.4</v>
      </c>
      <c r="B168" s="3">
        <f t="shared" si="1"/>
        <v>476.9934539</v>
      </c>
      <c r="C168" s="3">
        <f>A168*Sheet1!D36</f>
        <v>451</v>
      </c>
      <c r="E168" s="3">
        <f t="shared" si="2"/>
        <v>25.9934539</v>
      </c>
      <c r="O168" s="135">
        <f>Sheet1!F74</f>
        <v>0.09664431105</v>
      </c>
    </row>
    <row r="169" ht="12.75" customHeight="1">
      <c r="A169" s="134">
        <v>16.5</v>
      </c>
      <c r="B169" s="3">
        <f t="shared" si="1"/>
        <v>480.0614137</v>
      </c>
      <c r="C169" s="3">
        <f>A169*Sheet1!D36</f>
        <v>453.75</v>
      </c>
      <c r="E169" s="3">
        <f t="shared" si="2"/>
        <v>26.31141368</v>
      </c>
      <c r="O169" s="135">
        <f>Sheet1!F74</f>
        <v>0.09664431105</v>
      </c>
    </row>
    <row r="170" ht="12.75" customHeight="1">
      <c r="A170" s="134">
        <v>16.6</v>
      </c>
      <c r="B170" s="3">
        <f t="shared" si="1"/>
        <v>483.1313064</v>
      </c>
      <c r="C170" s="3">
        <f>A170*Sheet1!D36</f>
        <v>456.5</v>
      </c>
      <c r="E170" s="3">
        <f t="shared" si="2"/>
        <v>26.63130635</v>
      </c>
      <c r="O170" s="135">
        <f>Sheet1!F74</f>
        <v>0.09664431105</v>
      </c>
    </row>
    <row r="171" ht="12.75" customHeight="1">
      <c r="A171" s="134">
        <v>16.7</v>
      </c>
      <c r="B171" s="3">
        <f t="shared" si="1"/>
        <v>486.2031319</v>
      </c>
      <c r="C171" s="3">
        <f>A171*Sheet1!D36</f>
        <v>459.25</v>
      </c>
      <c r="E171" s="3">
        <f t="shared" si="2"/>
        <v>26.95313191</v>
      </c>
      <c r="O171" s="135">
        <f>Sheet1!F74</f>
        <v>0.09664431105</v>
      </c>
    </row>
    <row r="172" ht="12.75" customHeight="1">
      <c r="A172" s="134">
        <v>16.8</v>
      </c>
      <c r="B172" s="3">
        <f t="shared" si="1"/>
        <v>489.2768904</v>
      </c>
      <c r="C172" s="3">
        <f>A172*Sheet1!D36</f>
        <v>462</v>
      </c>
      <c r="E172" s="3">
        <f t="shared" si="2"/>
        <v>27.27689035</v>
      </c>
      <c r="O172" s="135">
        <f>Sheet1!F74</f>
        <v>0.09664431105</v>
      </c>
    </row>
    <row r="173" ht="12.75" customHeight="1">
      <c r="A173" s="134">
        <v>16.9</v>
      </c>
      <c r="B173" s="3">
        <f t="shared" si="1"/>
        <v>492.3525817</v>
      </c>
      <c r="C173" s="3">
        <f>A173*Sheet1!D36</f>
        <v>464.75</v>
      </c>
      <c r="E173" s="3">
        <f t="shared" si="2"/>
        <v>27.60258168</v>
      </c>
      <c r="O173" s="135">
        <f>Sheet1!F74</f>
        <v>0.09664431105</v>
      </c>
    </row>
    <row r="174" ht="12.75" customHeight="1">
      <c r="A174" s="134">
        <v>17.0</v>
      </c>
      <c r="B174" s="3">
        <f t="shared" si="1"/>
        <v>495.4302059</v>
      </c>
      <c r="C174" s="3">
        <f>A174*Sheet1!D36</f>
        <v>467.5</v>
      </c>
      <c r="E174" s="3">
        <f t="shared" si="2"/>
        <v>27.93020589</v>
      </c>
      <c r="O174" s="135">
        <f>Sheet1!F74</f>
        <v>0.09664431105</v>
      </c>
    </row>
    <row r="175" ht="12.75" customHeight="1">
      <c r="A175" s="134">
        <v>17.1</v>
      </c>
      <c r="B175" s="3">
        <f t="shared" si="1"/>
        <v>498.509763</v>
      </c>
      <c r="C175" s="3">
        <f>A175*Sheet1!D36</f>
        <v>470.25</v>
      </c>
      <c r="E175" s="3">
        <f t="shared" si="2"/>
        <v>28.25976299</v>
      </c>
      <c r="O175" s="135">
        <f>Sheet1!F74</f>
        <v>0.09664431105</v>
      </c>
    </row>
    <row r="176" ht="12.75" customHeight="1">
      <c r="A176" s="134">
        <v>17.2</v>
      </c>
      <c r="B176" s="3">
        <f t="shared" si="1"/>
        <v>501.591253</v>
      </c>
      <c r="C176" s="3">
        <f>A176*Sheet1!D36</f>
        <v>473</v>
      </c>
      <c r="E176" s="3">
        <f t="shared" si="2"/>
        <v>28.59125298</v>
      </c>
      <c r="O176" s="135">
        <f>Sheet1!F74</f>
        <v>0.09664431105</v>
      </c>
    </row>
    <row r="177" ht="12.75" customHeight="1">
      <c r="A177" s="134">
        <v>17.3</v>
      </c>
      <c r="B177" s="3">
        <f t="shared" si="1"/>
        <v>504.6746759</v>
      </c>
      <c r="C177" s="3">
        <f>A177*Sheet1!D36</f>
        <v>475.75</v>
      </c>
      <c r="E177" s="3">
        <f t="shared" si="2"/>
        <v>28.92467585</v>
      </c>
      <c r="O177" s="135">
        <f>Sheet1!F74</f>
        <v>0.09664431105</v>
      </c>
    </row>
    <row r="178" ht="12.75" customHeight="1">
      <c r="A178" s="134">
        <v>17.4</v>
      </c>
      <c r="B178" s="3">
        <f t="shared" si="1"/>
        <v>507.7600316</v>
      </c>
      <c r="C178" s="3">
        <f>A178*Sheet1!D36</f>
        <v>478.5</v>
      </c>
      <c r="E178" s="3">
        <f t="shared" si="2"/>
        <v>29.26003161</v>
      </c>
      <c r="O178" s="135">
        <f>Sheet1!F74</f>
        <v>0.09664431105</v>
      </c>
    </row>
    <row r="179" ht="12.75" customHeight="1">
      <c r="A179" s="134">
        <v>17.5</v>
      </c>
      <c r="B179" s="3">
        <f t="shared" si="1"/>
        <v>510.8473203</v>
      </c>
      <c r="C179" s="3">
        <f>A179*Sheet1!D36</f>
        <v>481.25</v>
      </c>
      <c r="E179" s="3">
        <f t="shared" si="2"/>
        <v>29.59732026</v>
      </c>
      <c r="O179" s="135">
        <f>Sheet1!F74</f>
        <v>0.09664431105</v>
      </c>
    </row>
    <row r="180" ht="12.75" customHeight="1">
      <c r="A180" s="134">
        <v>17.6</v>
      </c>
      <c r="B180" s="3">
        <f t="shared" si="1"/>
        <v>513.9365418</v>
      </c>
      <c r="C180" s="3">
        <f>A180*Sheet1!D36</f>
        <v>484</v>
      </c>
      <c r="E180" s="3">
        <f t="shared" si="2"/>
        <v>29.93654179</v>
      </c>
      <c r="O180" s="135">
        <f>Sheet1!F74</f>
        <v>0.09664431105</v>
      </c>
    </row>
    <row r="181" ht="12.75" customHeight="1">
      <c r="A181" s="134">
        <v>17.7</v>
      </c>
      <c r="B181" s="3">
        <f t="shared" si="1"/>
        <v>517.0276962</v>
      </c>
      <c r="C181" s="3">
        <f>A181*Sheet1!D36</f>
        <v>486.75</v>
      </c>
      <c r="E181" s="3">
        <f t="shared" si="2"/>
        <v>30.27769621</v>
      </c>
      <c r="O181" s="135">
        <f>Sheet1!F74</f>
        <v>0.09664431105</v>
      </c>
    </row>
    <row r="182" ht="12.75" customHeight="1">
      <c r="A182" s="134">
        <v>17.8</v>
      </c>
      <c r="B182" s="3">
        <f t="shared" si="1"/>
        <v>520.1207835</v>
      </c>
      <c r="C182" s="3">
        <f>A182*Sheet1!D36</f>
        <v>489.5</v>
      </c>
      <c r="E182" s="3">
        <f t="shared" si="2"/>
        <v>30.62078351</v>
      </c>
      <c r="O182" s="135">
        <f>Sheet1!F74</f>
        <v>0.09664431105</v>
      </c>
    </row>
    <row r="183" ht="12.75" customHeight="1">
      <c r="A183" s="134">
        <v>17.9</v>
      </c>
      <c r="B183" s="3">
        <f t="shared" si="1"/>
        <v>523.2158037</v>
      </c>
      <c r="C183" s="3">
        <f>A183*Sheet1!D36</f>
        <v>492.25</v>
      </c>
      <c r="E183" s="3">
        <f t="shared" si="2"/>
        <v>30.9658037</v>
      </c>
      <c r="O183" s="135">
        <f>Sheet1!F74</f>
        <v>0.09664431105</v>
      </c>
    </row>
    <row r="184" ht="12.75" customHeight="1">
      <c r="A184" s="134">
        <v>18.0</v>
      </c>
      <c r="B184" s="3">
        <f t="shared" si="1"/>
        <v>526.3127568</v>
      </c>
      <c r="C184" s="3">
        <f>A184*Sheet1!D36</f>
        <v>495</v>
      </c>
      <c r="E184" s="3">
        <f t="shared" si="2"/>
        <v>31.31275678</v>
      </c>
      <c r="O184" s="135">
        <f>Sheet1!F74</f>
        <v>0.09664431105</v>
      </c>
    </row>
    <row r="185" ht="12.75" customHeight="1">
      <c r="A185" s="134">
        <v>18.1</v>
      </c>
      <c r="B185" s="3">
        <f t="shared" si="1"/>
        <v>529.4116427</v>
      </c>
      <c r="C185" s="3">
        <f>A185*Sheet1!D36</f>
        <v>497.75</v>
      </c>
      <c r="E185" s="3">
        <f t="shared" si="2"/>
        <v>31.66164274</v>
      </c>
      <c r="O185" s="135">
        <f>Sheet1!F74</f>
        <v>0.09664431105</v>
      </c>
    </row>
    <row r="186" ht="12.75" customHeight="1">
      <c r="A186" s="134">
        <v>18.2</v>
      </c>
      <c r="B186" s="3">
        <f t="shared" si="1"/>
        <v>532.5124616</v>
      </c>
      <c r="C186" s="3">
        <f>A186*Sheet1!D36</f>
        <v>500.5</v>
      </c>
      <c r="E186" s="3">
        <f t="shared" si="2"/>
        <v>32.01246159</v>
      </c>
      <c r="O186" s="135">
        <f>Sheet1!F74</f>
        <v>0.09664431105</v>
      </c>
    </row>
    <row r="187" ht="12.75" customHeight="1">
      <c r="A187" s="134">
        <v>18.3</v>
      </c>
      <c r="B187" s="3">
        <f t="shared" si="1"/>
        <v>535.6152133</v>
      </c>
      <c r="C187" s="3">
        <f>A187*Sheet1!D36</f>
        <v>503.25</v>
      </c>
      <c r="E187" s="3">
        <f t="shared" si="2"/>
        <v>32.36521333</v>
      </c>
      <c r="O187" s="135">
        <f>Sheet1!F74</f>
        <v>0.09664431105</v>
      </c>
    </row>
    <row r="188" ht="12.75" customHeight="1">
      <c r="A188" s="134">
        <v>18.4</v>
      </c>
      <c r="B188" s="3">
        <f t="shared" si="1"/>
        <v>538.7198979</v>
      </c>
      <c r="C188" s="3">
        <f>A188*Sheet1!D36</f>
        <v>506</v>
      </c>
      <c r="E188" s="3">
        <f t="shared" si="2"/>
        <v>32.71989795</v>
      </c>
      <c r="O188" s="135">
        <f>Sheet1!F74</f>
        <v>0.09664431105</v>
      </c>
    </row>
    <row r="189" ht="12.75" customHeight="1">
      <c r="A189" s="134">
        <v>18.5</v>
      </c>
      <c r="B189" s="3">
        <f t="shared" si="1"/>
        <v>541.8265155</v>
      </c>
      <c r="C189" s="3">
        <f>A189*Sheet1!D36</f>
        <v>508.75</v>
      </c>
      <c r="E189" s="3">
        <f t="shared" si="2"/>
        <v>33.07651546</v>
      </c>
      <c r="O189" s="135">
        <f>Sheet1!F74</f>
        <v>0.09664431105</v>
      </c>
    </row>
    <row r="190" ht="12.75" customHeight="1">
      <c r="A190" s="134">
        <v>18.6</v>
      </c>
      <c r="B190" s="3">
        <f t="shared" si="1"/>
        <v>544.9350659</v>
      </c>
      <c r="C190" s="3">
        <f>A190*Sheet1!D36</f>
        <v>511.5</v>
      </c>
      <c r="E190" s="3">
        <f t="shared" si="2"/>
        <v>33.43506585</v>
      </c>
      <c r="O190" s="135">
        <f>Sheet1!F74</f>
        <v>0.09664431105</v>
      </c>
    </row>
    <row r="191" ht="12.75" customHeight="1">
      <c r="A191" s="134">
        <v>18.7</v>
      </c>
      <c r="B191" s="3">
        <f t="shared" si="1"/>
        <v>548.0455491</v>
      </c>
      <c r="C191" s="3">
        <f>A191*Sheet1!D36</f>
        <v>514.25</v>
      </c>
      <c r="E191" s="3">
        <f t="shared" si="2"/>
        <v>33.79554913</v>
      </c>
      <c r="O191" s="135">
        <f>Sheet1!F74</f>
        <v>0.09664431105</v>
      </c>
    </row>
    <row r="192" ht="12.75" customHeight="1">
      <c r="A192" s="134">
        <v>18.8</v>
      </c>
      <c r="B192" s="3">
        <f t="shared" si="1"/>
        <v>551.1579653</v>
      </c>
      <c r="C192" s="3">
        <f>A192*Sheet1!D36</f>
        <v>517</v>
      </c>
      <c r="E192" s="3">
        <f t="shared" si="2"/>
        <v>34.1579653</v>
      </c>
      <c r="O192" s="135">
        <f>Sheet1!F74</f>
        <v>0.09664431105</v>
      </c>
    </row>
    <row r="193" ht="12.75" customHeight="1">
      <c r="A193" s="134">
        <v>18.9</v>
      </c>
      <c r="B193" s="3">
        <f t="shared" si="1"/>
        <v>554.2723143</v>
      </c>
      <c r="C193" s="3">
        <f>A193*Sheet1!D36</f>
        <v>519.75</v>
      </c>
      <c r="E193" s="3">
        <f t="shared" si="2"/>
        <v>34.52231435</v>
      </c>
      <c r="O193" s="135">
        <f>Sheet1!F74</f>
        <v>0.09664431105</v>
      </c>
    </row>
    <row r="194" ht="12.75" customHeight="1">
      <c r="A194" s="134">
        <v>19.0</v>
      </c>
      <c r="B194" s="3">
        <f t="shared" si="1"/>
        <v>557.3885963</v>
      </c>
      <c r="C194" s="3">
        <f>A194*Sheet1!D36</f>
        <v>522.5</v>
      </c>
      <c r="E194" s="3">
        <f t="shared" si="2"/>
        <v>34.88859629</v>
      </c>
      <c r="O194" s="135">
        <f>Sheet1!F74</f>
        <v>0.09664431105</v>
      </c>
    </row>
    <row r="195" ht="12.75" customHeight="1">
      <c r="A195" s="134">
        <v>19.1</v>
      </c>
      <c r="B195" s="3">
        <f t="shared" si="1"/>
        <v>560.5068111</v>
      </c>
      <c r="C195" s="3">
        <f>A195*Sheet1!D36</f>
        <v>525.25</v>
      </c>
      <c r="E195" s="3">
        <f t="shared" si="2"/>
        <v>35.25681111</v>
      </c>
      <c r="O195" s="135">
        <f>Sheet1!F74</f>
        <v>0.09664431105</v>
      </c>
    </row>
    <row r="196" ht="12.75" customHeight="1">
      <c r="A196" s="134">
        <v>19.2</v>
      </c>
      <c r="B196" s="3">
        <f t="shared" si="1"/>
        <v>563.6269588</v>
      </c>
      <c r="C196" s="3">
        <f>A196*Sheet1!D36</f>
        <v>528</v>
      </c>
      <c r="E196" s="3">
        <f t="shared" si="2"/>
        <v>35.62695882</v>
      </c>
      <c r="O196" s="135">
        <f>Sheet1!F74</f>
        <v>0.09664431105</v>
      </c>
    </row>
    <row r="197" ht="12.75" customHeight="1">
      <c r="A197" s="134">
        <v>19.3</v>
      </c>
      <c r="B197" s="3">
        <f t="shared" si="1"/>
        <v>566.7490394</v>
      </c>
      <c r="C197" s="3">
        <f>A197*Sheet1!D36</f>
        <v>530.75</v>
      </c>
      <c r="E197" s="3">
        <f t="shared" si="2"/>
        <v>35.99903942</v>
      </c>
      <c r="O197" s="135">
        <f>Sheet1!F74</f>
        <v>0.09664431105</v>
      </c>
    </row>
    <row r="198" ht="12.75" customHeight="1">
      <c r="A198" s="134">
        <v>19.4</v>
      </c>
      <c r="B198" s="3">
        <f t="shared" si="1"/>
        <v>569.8730529</v>
      </c>
      <c r="C198" s="3">
        <f>A198*Sheet1!D36</f>
        <v>533.5</v>
      </c>
      <c r="E198" s="3">
        <f t="shared" si="2"/>
        <v>36.37305291</v>
      </c>
      <c r="O198" s="135">
        <f>Sheet1!F74</f>
        <v>0.09664431105</v>
      </c>
    </row>
    <row r="199" ht="12.75" customHeight="1">
      <c r="A199" s="134">
        <v>19.5</v>
      </c>
      <c r="B199" s="3">
        <f t="shared" si="1"/>
        <v>572.9989993</v>
      </c>
      <c r="C199" s="3">
        <f>A199*Sheet1!D36</f>
        <v>536.25</v>
      </c>
      <c r="E199" s="3">
        <f t="shared" si="2"/>
        <v>36.74899928</v>
      </c>
      <c r="O199" s="135">
        <f>Sheet1!F74</f>
        <v>0.09664431105</v>
      </c>
    </row>
    <row r="200" ht="12.75" customHeight="1">
      <c r="A200" s="134">
        <v>19.6</v>
      </c>
      <c r="B200" s="3">
        <f t="shared" si="1"/>
        <v>576.1268785</v>
      </c>
      <c r="C200" s="3">
        <f>A200*Sheet1!D36</f>
        <v>539</v>
      </c>
      <c r="E200" s="3">
        <f t="shared" si="2"/>
        <v>37.12687853</v>
      </c>
      <c r="O200" s="135">
        <f>Sheet1!F74</f>
        <v>0.09664431105</v>
      </c>
    </row>
    <row r="201" ht="12.75" customHeight="1">
      <c r="A201" s="134">
        <v>19.7</v>
      </c>
      <c r="B201" s="3">
        <f t="shared" si="1"/>
        <v>579.2566907</v>
      </c>
      <c r="C201" s="3">
        <f>A201*Sheet1!D36</f>
        <v>541.75</v>
      </c>
      <c r="E201" s="3">
        <f t="shared" si="2"/>
        <v>37.50669067</v>
      </c>
      <c r="O201" s="135">
        <f>Sheet1!F74</f>
        <v>0.09664431105</v>
      </c>
    </row>
    <row r="202" ht="12.75" customHeight="1">
      <c r="A202" s="134">
        <v>19.8</v>
      </c>
      <c r="B202" s="3">
        <f t="shared" si="1"/>
        <v>582.3884357</v>
      </c>
      <c r="C202" s="3">
        <f>A202*Sheet1!D36</f>
        <v>544.5</v>
      </c>
      <c r="E202" s="3">
        <f t="shared" si="2"/>
        <v>37.8884357</v>
      </c>
      <c r="O202" s="135">
        <f>Sheet1!F74</f>
        <v>0.09664431105</v>
      </c>
    </row>
    <row r="203" ht="12.75" customHeight="1">
      <c r="A203" s="134">
        <v>19.9</v>
      </c>
      <c r="B203" s="3">
        <f t="shared" si="1"/>
        <v>585.5221136</v>
      </c>
      <c r="C203" s="3">
        <f>A203*Sheet1!D36</f>
        <v>547.25</v>
      </c>
      <c r="E203" s="3">
        <f t="shared" si="2"/>
        <v>38.27211362</v>
      </c>
      <c r="O203" s="135">
        <f>Sheet1!F74</f>
        <v>0.09664431105</v>
      </c>
    </row>
    <row r="204" ht="12.75" customHeight="1">
      <c r="A204" s="134">
        <v>20.0</v>
      </c>
      <c r="B204" s="3">
        <f t="shared" si="1"/>
        <v>588.6577244</v>
      </c>
      <c r="C204" s="3">
        <f>A204*Sheet1!D36</f>
        <v>550</v>
      </c>
      <c r="E204" s="3">
        <f t="shared" si="2"/>
        <v>38.65772442</v>
      </c>
      <c r="O204" s="135">
        <f>Sheet1!F74</f>
        <v>0.09664431105</v>
      </c>
    </row>
    <row r="205" ht="12.75" customHeight="1">
      <c r="A205" s="134">
        <v>20.5</v>
      </c>
      <c r="B205" s="3">
        <f t="shared" si="1"/>
        <v>604.3647717</v>
      </c>
      <c r="C205" s="3">
        <f>A205*Sheet1!D36</f>
        <v>563.75</v>
      </c>
      <c r="E205" s="3">
        <f t="shared" si="2"/>
        <v>40.61477172</v>
      </c>
      <c r="O205" s="135">
        <f>Sheet1!F74</f>
        <v>0.09664431105</v>
      </c>
    </row>
    <row r="206" ht="12.75" customHeight="1">
      <c r="A206" s="134">
        <v>21.0</v>
      </c>
      <c r="B206" s="3">
        <f t="shared" si="1"/>
        <v>620.1201412</v>
      </c>
      <c r="C206" s="3">
        <f>A206*Sheet1!D36</f>
        <v>577.5</v>
      </c>
      <c r="E206" s="3">
        <f t="shared" si="2"/>
        <v>42.62014117</v>
      </c>
      <c r="O206" s="135">
        <f>Sheet1!F74</f>
        <v>0.09664431105</v>
      </c>
    </row>
    <row r="207" ht="12.75" customHeight="1">
      <c r="A207" s="134">
        <v>21.5</v>
      </c>
      <c r="B207" s="3">
        <f t="shared" si="1"/>
        <v>635.9238328</v>
      </c>
      <c r="C207" s="3">
        <f>A207*Sheet1!D36</f>
        <v>591.25</v>
      </c>
      <c r="E207" s="3">
        <f t="shared" si="2"/>
        <v>44.67383278</v>
      </c>
      <c r="O207" s="135">
        <f>Sheet1!F74</f>
        <v>0.09664431105</v>
      </c>
    </row>
    <row r="208" ht="12.75" customHeight="1">
      <c r="A208" s="134">
        <v>22.0</v>
      </c>
      <c r="B208" s="3">
        <f t="shared" si="1"/>
        <v>651.7758465</v>
      </c>
      <c r="C208" s="3">
        <f>A208*Sheet1!D36</f>
        <v>605</v>
      </c>
      <c r="E208" s="3">
        <f t="shared" si="2"/>
        <v>46.77584655</v>
      </c>
      <c r="O208" s="135">
        <f>Sheet1!F74</f>
        <v>0.09664431105</v>
      </c>
    </row>
    <row r="209" ht="12.75" customHeight="1">
      <c r="A209" s="134">
        <v>22.5</v>
      </c>
      <c r="B209" s="3">
        <f t="shared" si="1"/>
        <v>667.6761825</v>
      </c>
      <c r="C209" s="3">
        <f>A209*Sheet1!D36</f>
        <v>618.75</v>
      </c>
      <c r="E209" s="3">
        <f t="shared" si="2"/>
        <v>48.92618247</v>
      </c>
      <c r="O209" s="135">
        <f>Sheet1!F74</f>
        <v>0.09664431105</v>
      </c>
    </row>
    <row r="210" ht="12.75" customHeight="1">
      <c r="A210" s="134">
        <v>23.0</v>
      </c>
      <c r="B210" s="3">
        <f t="shared" si="1"/>
        <v>683.6248405</v>
      </c>
      <c r="C210" s="3">
        <f>A210*Sheet1!D36</f>
        <v>632.5</v>
      </c>
      <c r="E210" s="3">
        <f t="shared" si="2"/>
        <v>51.12484054</v>
      </c>
      <c r="O210" s="135">
        <f>Sheet1!F74</f>
        <v>0.09664431105</v>
      </c>
    </row>
    <row r="211" ht="12.75" customHeight="1">
      <c r="A211" s="134">
        <v>23.5</v>
      </c>
      <c r="B211" s="3">
        <f t="shared" si="1"/>
        <v>699.6218208</v>
      </c>
      <c r="C211" s="3">
        <f>A211*Sheet1!D36</f>
        <v>646.25</v>
      </c>
      <c r="E211" s="3">
        <f t="shared" si="2"/>
        <v>53.37182078</v>
      </c>
      <c r="O211" s="135">
        <f>Sheet1!F74</f>
        <v>0.09664431105</v>
      </c>
    </row>
    <row r="212" ht="12.75" customHeight="1">
      <c r="A212" s="134">
        <v>24.0</v>
      </c>
      <c r="B212" s="3">
        <f t="shared" si="1"/>
        <v>715.6671232</v>
      </c>
      <c r="C212" s="3">
        <f>A212*Sheet1!D36</f>
        <v>660</v>
      </c>
      <c r="E212" s="3">
        <f t="shared" si="2"/>
        <v>55.66712316</v>
      </c>
      <c r="O212" s="135">
        <f>Sheet1!F74</f>
        <v>0.09664431105</v>
      </c>
    </row>
    <row r="213" ht="12.75" customHeight="1">
      <c r="A213" s="134">
        <v>24.5</v>
      </c>
      <c r="B213" s="3">
        <f t="shared" si="1"/>
        <v>731.7607477</v>
      </c>
      <c r="C213" s="3">
        <f>A213*Sheet1!D36</f>
        <v>673.75</v>
      </c>
      <c r="E213" s="3">
        <f t="shared" si="2"/>
        <v>58.01074771</v>
      </c>
      <c r="O213" s="135">
        <f>Sheet1!F74</f>
        <v>0.09664431105</v>
      </c>
    </row>
    <row r="214" ht="12.75" customHeight="1">
      <c r="A214" s="134">
        <v>25.0</v>
      </c>
      <c r="B214" s="3">
        <f t="shared" si="1"/>
        <v>747.9026944</v>
      </c>
      <c r="C214" s="3">
        <f>A214*Sheet1!D36</f>
        <v>687.5</v>
      </c>
      <c r="E214" s="3">
        <f t="shared" si="2"/>
        <v>60.4026944</v>
      </c>
      <c r="O214" s="135">
        <f>Sheet1!F74</f>
        <v>0.09664431105</v>
      </c>
    </row>
    <row r="215" ht="12.75" customHeight="1">
      <c r="A215" s="134">
        <v>25.5</v>
      </c>
      <c r="B215" s="3">
        <f t="shared" si="1"/>
        <v>764.0929633</v>
      </c>
      <c r="C215" s="3">
        <f>A215*Sheet1!D36</f>
        <v>701.25</v>
      </c>
      <c r="E215" s="3">
        <f t="shared" si="2"/>
        <v>62.84296326</v>
      </c>
      <c r="O215" s="135">
        <f>Sheet1!F74</f>
        <v>0.09664431105</v>
      </c>
    </row>
    <row r="216" ht="12.75" customHeight="1">
      <c r="A216" s="134">
        <v>26.0</v>
      </c>
      <c r="B216" s="3">
        <f t="shared" si="1"/>
        <v>780.3315543</v>
      </c>
      <c r="C216" s="3">
        <f>A216*Sheet1!D36</f>
        <v>715</v>
      </c>
      <c r="E216" s="3">
        <f t="shared" si="2"/>
        <v>65.33155427</v>
      </c>
      <c r="O216" s="135">
        <f>Sheet1!F74</f>
        <v>0.09664431105</v>
      </c>
    </row>
    <row r="217" ht="12.75" customHeight="1">
      <c r="A217" s="134">
        <v>26.5</v>
      </c>
      <c r="B217" s="3">
        <f t="shared" si="1"/>
        <v>796.6184674</v>
      </c>
      <c r="C217" s="3">
        <f>A217*Sheet1!D36</f>
        <v>728.75</v>
      </c>
      <c r="E217" s="3">
        <f t="shared" si="2"/>
        <v>67.86846743</v>
      </c>
      <c r="O217" s="135">
        <f>Sheet1!F74</f>
        <v>0.09664431105</v>
      </c>
    </row>
    <row r="218" ht="12.75" customHeight="1">
      <c r="A218" s="134">
        <v>27.0</v>
      </c>
      <c r="B218" s="3">
        <f t="shared" si="1"/>
        <v>812.9537028</v>
      </c>
      <c r="C218" s="3">
        <f>A218*Sheet1!D36</f>
        <v>742.5</v>
      </c>
      <c r="E218" s="3">
        <f t="shared" si="2"/>
        <v>70.45370275</v>
      </c>
      <c r="O218" s="135">
        <f>Sheet1!F74</f>
        <v>0.09664431105</v>
      </c>
    </row>
    <row r="219" ht="12.75" customHeight="1">
      <c r="A219" s="134">
        <v>27.5</v>
      </c>
      <c r="B219" s="3">
        <f t="shared" si="1"/>
        <v>829.3372602</v>
      </c>
      <c r="C219" s="3">
        <f>A219*Sheet1!D36</f>
        <v>756.25</v>
      </c>
      <c r="E219" s="3">
        <f t="shared" si="2"/>
        <v>73.08726023</v>
      </c>
      <c r="O219" s="135">
        <f>Sheet1!F74</f>
        <v>0.09664431105</v>
      </c>
    </row>
    <row r="220" ht="12.75" customHeight="1">
      <c r="A220" s="134">
        <v>28.0</v>
      </c>
      <c r="B220" s="3">
        <f t="shared" si="1"/>
        <v>845.7691399</v>
      </c>
      <c r="C220" s="3">
        <f>A220*Sheet1!D36</f>
        <v>770</v>
      </c>
      <c r="E220" s="3">
        <f t="shared" si="2"/>
        <v>75.76913986</v>
      </c>
      <c r="O220" s="135">
        <f>Sheet1!F74</f>
        <v>0.09664431105</v>
      </c>
    </row>
    <row r="221" ht="12.75" customHeight="1">
      <c r="A221" s="134">
        <v>28.5</v>
      </c>
      <c r="B221" s="3">
        <f t="shared" si="1"/>
        <v>862.2493416</v>
      </c>
      <c r="C221" s="3">
        <f>A221*Sheet1!D36</f>
        <v>783.75</v>
      </c>
      <c r="E221" s="3">
        <f t="shared" si="2"/>
        <v>78.49934165</v>
      </c>
      <c r="O221" s="135">
        <f>Sheet1!F74</f>
        <v>0.09664431105</v>
      </c>
    </row>
    <row r="222" ht="12.75" customHeight="1">
      <c r="A222" s="134">
        <v>29.0</v>
      </c>
      <c r="B222" s="3">
        <f t="shared" si="1"/>
        <v>878.7778656</v>
      </c>
      <c r="C222" s="3">
        <f>A222*Sheet1!D36</f>
        <v>797.5</v>
      </c>
      <c r="E222" s="3">
        <f t="shared" si="2"/>
        <v>81.27786559</v>
      </c>
      <c r="O222" s="135">
        <f>Sheet1!F74</f>
        <v>0.09664431105</v>
      </c>
    </row>
    <row r="223" ht="12.75" customHeight="1">
      <c r="A223" s="134">
        <v>29.5</v>
      </c>
      <c r="B223" s="3">
        <f t="shared" si="1"/>
        <v>895.3547117</v>
      </c>
      <c r="C223" s="3">
        <f>A223*Sheet1!D36</f>
        <v>811.25</v>
      </c>
      <c r="E223" s="3">
        <f t="shared" si="2"/>
        <v>84.10471169</v>
      </c>
      <c r="O223" s="135">
        <f>Sheet1!F74</f>
        <v>0.09664431105</v>
      </c>
    </row>
    <row r="224" ht="12.75" customHeight="1">
      <c r="A224" s="134">
        <v>30.0</v>
      </c>
      <c r="B224" s="3">
        <f t="shared" si="1"/>
        <v>911.9798799</v>
      </c>
      <c r="C224" s="3">
        <f>A224*Sheet1!D36</f>
        <v>825</v>
      </c>
      <c r="E224" s="3">
        <f t="shared" si="2"/>
        <v>86.97987994</v>
      </c>
      <c r="O224" s="135">
        <f>Sheet1!F74</f>
        <v>0.09664431105</v>
      </c>
    </row>
    <row r="225" ht="12.75" customHeight="1">
      <c r="A225" s="134">
        <v>30.5</v>
      </c>
      <c r="B225" s="3">
        <f t="shared" si="1"/>
        <v>928.6533704</v>
      </c>
      <c r="C225" s="3">
        <f>A225*Sheet1!D36</f>
        <v>838.75</v>
      </c>
      <c r="E225" s="3">
        <f t="shared" si="2"/>
        <v>89.90337035</v>
      </c>
      <c r="O225" s="135">
        <f>Sheet1!F74</f>
        <v>0.09664431105</v>
      </c>
    </row>
    <row r="226" ht="12.75" customHeight="1">
      <c r="A226" s="134">
        <v>31.0</v>
      </c>
      <c r="B226" s="3">
        <f t="shared" si="1"/>
        <v>945.3751829</v>
      </c>
      <c r="C226" s="3">
        <f>A226*Sheet1!D36</f>
        <v>852.5</v>
      </c>
      <c r="E226" s="3">
        <f t="shared" si="2"/>
        <v>92.87518292</v>
      </c>
      <c r="O226" s="135">
        <f>Sheet1!F74</f>
        <v>0.09664431105</v>
      </c>
    </row>
    <row r="227" ht="12.75" customHeight="1">
      <c r="A227" s="134">
        <v>31.5</v>
      </c>
      <c r="B227" s="3">
        <f t="shared" si="1"/>
        <v>962.1453176</v>
      </c>
      <c r="C227" s="3">
        <f>A227*Sheet1!D36</f>
        <v>866.25</v>
      </c>
      <c r="E227" s="3">
        <f t="shared" si="2"/>
        <v>95.89531764</v>
      </c>
      <c r="O227" s="135">
        <f>Sheet1!F74</f>
        <v>0.09664431105</v>
      </c>
    </row>
    <row r="228" ht="12.75" customHeight="1">
      <c r="A228" s="134">
        <v>32.0</v>
      </c>
      <c r="B228" s="3">
        <f t="shared" si="1"/>
        <v>978.9637745</v>
      </c>
      <c r="C228" s="3">
        <f>A228*Sheet1!D36</f>
        <v>880</v>
      </c>
      <c r="E228" s="3">
        <f t="shared" si="2"/>
        <v>98.96377451</v>
      </c>
      <c r="O228" s="135">
        <f>Sheet1!F74</f>
        <v>0.09664431105</v>
      </c>
    </row>
    <row r="229" ht="12.75" customHeight="1">
      <c r="A229" s="134">
        <v>32.5</v>
      </c>
      <c r="B229" s="3">
        <f t="shared" si="1"/>
        <v>995.8305535</v>
      </c>
      <c r="C229" s="3">
        <f>A229*Sheet1!D36</f>
        <v>893.75</v>
      </c>
      <c r="E229" s="3">
        <f t="shared" si="2"/>
        <v>102.0805535</v>
      </c>
      <c r="O229" s="135">
        <f>Sheet1!F74</f>
        <v>0.09664431105</v>
      </c>
    </row>
    <row r="230" ht="12.75" customHeight="1">
      <c r="A230" s="134">
        <v>33.0</v>
      </c>
      <c r="B230" s="3">
        <f t="shared" si="1"/>
        <v>1012.745655</v>
      </c>
      <c r="C230" s="3">
        <f>A230*Sheet1!D36</f>
        <v>907.5</v>
      </c>
      <c r="E230" s="3">
        <f t="shared" si="2"/>
        <v>105.2456547</v>
      </c>
      <c r="O230" s="135">
        <f>Sheet1!F74</f>
        <v>0.09664431105</v>
      </c>
    </row>
    <row r="231" ht="12.75" customHeight="1">
      <c r="A231" s="134">
        <v>33.5</v>
      </c>
      <c r="B231" s="3">
        <f t="shared" si="1"/>
        <v>1029.709078</v>
      </c>
      <c r="C231" s="3">
        <f>A231*Sheet1!D36</f>
        <v>921.25</v>
      </c>
      <c r="E231" s="3">
        <f t="shared" si="2"/>
        <v>108.4590781</v>
      </c>
      <c r="O231" s="135">
        <f>Sheet1!F74</f>
        <v>0.09664431105</v>
      </c>
    </row>
    <row r="232" ht="12.75" customHeight="1">
      <c r="A232" s="134">
        <v>34.0</v>
      </c>
      <c r="B232" s="3">
        <f t="shared" si="1"/>
        <v>1046.720824</v>
      </c>
      <c r="C232" s="3">
        <f>A232*Sheet1!D36</f>
        <v>935</v>
      </c>
      <c r="E232" s="3">
        <f t="shared" si="2"/>
        <v>111.7208236</v>
      </c>
      <c r="O232" s="135">
        <f>Sheet1!F74</f>
        <v>0.09664431105</v>
      </c>
    </row>
    <row r="233" ht="12.75" customHeight="1">
      <c r="A233" s="134">
        <v>34.5</v>
      </c>
      <c r="B233" s="3">
        <f t="shared" si="1"/>
        <v>1063.780891</v>
      </c>
      <c r="C233" s="3">
        <f>A233*Sheet1!D36</f>
        <v>948.75</v>
      </c>
      <c r="E233" s="3">
        <f t="shared" si="2"/>
        <v>115.0308912</v>
      </c>
      <c r="O233" s="135">
        <f>Sheet1!F74</f>
        <v>0.09664431105</v>
      </c>
    </row>
    <row r="234" ht="12.75" customHeight="1">
      <c r="A234" s="134">
        <v>35.0</v>
      </c>
      <c r="B234" s="3">
        <f t="shared" si="1"/>
        <v>1080.889281</v>
      </c>
      <c r="C234" s="3">
        <f>A234*Sheet1!D36</f>
        <v>962.5</v>
      </c>
      <c r="E234" s="3">
        <f t="shared" si="2"/>
        <v>118.389281</v>
      </c>
      <c r="O234" s="135">
        <f>Sheet1!F74</f>
        <v>0.09664431105</v>
      </c>
    </row>
    <row r="235" ht="12.75" customHeight="1">
      <c r="A235" s="134">
        <v>35.5</v>
      </c>
      <c r="B235" s="3">
        <f t="shared" si="1"/>
        <v>1098.045993</v>
      </c>
      <c r="C235" s="3">
        <f>A235*Sheet1!D36</f>
        <v>976.25</v>
      </c>
      <c r="E235" s="3">
        <f t="shared" si="2"/>
        <v>121.795993</v>
      </c>
      <c r="O235" s="135">
        <f>Sheet1!F74</f>
        <v>0.09664431105</v>
      </c>
    </row>
    <row r="236" ht="12.75" customHeight="1">
      <c r="A236" s="134">
        <v>36.0</v>
      </c>
      <c r="B236" s="3">
        <f t="shared" si="1"/>
        <v>1115.251027</v>
      </c>
      <c r="C236" s="3">
        <f>A236*Sheet1!D36</f>
        <v>990</v>
      </c>
      <c r="E236" s="3">
        <f t="shared" si="2"/>
        <v>125.2510271</v>
      </c>
      <c r="O236" s="135">
        <f>Sheet1!F74</f>
        <v>0.09664431105</v>
      </c>
    </row>
    <row r="237" ht="12.75" customHeight="1">
      <c r="A237" s="134">
        <v>36.5</v>
      </c>
      <c r="B237" s="3">
        <f t="shared" si="1"/>
        <v>1132.504383</v>
      </c>
      <c r="C237" s="3">
        <f>A237*Sheet1!D36</f>
        <v>1003.75</v>
      </c>
      <c r="E237" s="3">
        <f t="shared" si="2"/>
        <v>128.7543834</v>
      </c>
      <c r="O237" s="135">
        <f>Sheet1!F74</f>
        <v>0.09664431105</v>
      </c>
    </row>
    <row r="238" ht="12.75" customHeight="1">
      <c r="A238" s="134">
        <v>37.0</v>
      </c>
      <c r="B238" s="3">
        <f t="shared" si="1"/>
        <v>1149.806062</v>
      </c>
      <c r="C238" s="3">
        <f>A238*Sheet1!D36</f>
        <v>1017.5</v>
      </c>
      <c r="E238" s="3">
        <f t="shared" si="2"/>
        <v>132.3060618</v>
      </c>
      <c r="O238" s="135">
        <f>Sheet1!F74</f>
        <v>0.09664431105</v>
      </c>
    </row>
    <row r="239" ht="12.75" customHeight="1">
      <c r="A239" s="134">
        <v>37.5</v>
      </c>
      <c r="B239" s="3">
        <f t="shared" si="1"/>
        <v>1167.156062</v>
      </c>
      <c r="C239" s="3">
        <f>A239*Sheet1!D36</f>
        <v>1031.25</v>
      </c>
      <c r="E239" s="3">
        <f t="shared" si="2"/>
        <v>135.9060624</v>
      </c>
      <c r="O239" s="135">
        <f>Sheet1!F74</f>
        <v>0.09664431105</v>
      </c>
    </row>
    <row r="240" ht="12.75" customHeight="1">
      <c r="A240" s="134">
        <v>38.0</v>
      </c>
      <c r="B240" s="3">
        <f t="shared" si="1"/>
        <v>1184.554385</v>
      </c>
      <c r="C240" s="3">
        <f>A240*Sheet1!D36</f>
        <v>1045</v>
      </c>
      <c r="E240" s="3">
        <f t="shared" si="2"/>
        <v>139.5543852</v>
      </c>
      <c r="O240" s="135">
        <f>Sheet1!F74</f>
        <v>0.09664431105</v>
      </c>
    </row>
    <row r="241" ht="12.75" customHeight="1">
      <c r="A241" s="134">
        <v>38.5</v>
      </c>
      <c r="B241" s="3">
        <f t="shared" si="1"/>
        <v>1202.00103</v>
      </c>
      <c r="C241" s="3">
        <f>A241*Sheet1!D36</f>
        <v>1058.75</v>
      </c>
      <c r="E241" s="3">
        <f t="shared" si="2"/>
        <v>143.2510301</v>
      </c>
      <c r="O241" s="135">
        <f>Sheet1!F74</f>
        <v>0.09664431105</v>
      </c>
    </row>
    <row r="242" ht="12.75" customHeight="1">
      <c r="A242" s="134">
        <v>39.0</v>
      </c>
      <c r="B242" s="3">
        <f t="shared" si="1"/>
        <v>1219.495997</v>
      </c>
      <c r="C242" s="3">
        <f>A242*Sheet1!D36</f>
        <v>1072.5</v>
      </c>
      <c r="E242" s="3">
        <f t="shared" si="2"/>
        <v>146.9959971</v>
      </c>
      <c r="O242" s="135">
        <f>Sheet1!F74</f>
        <v>0.09664431105</v>
      </c>
    </row>
    <row r="243" ht="12.75" customHeight="1">
      <c r="A243" s="134">
        <v>39.5</v>
      </c>
      <c r="B243" s="3">
        <f t="shared" si="1"/>
        <v>1237.039286</v>
      </c>
      <c r="C243" s="3">
        <f>A243*Sheet1!D36</f>
        <v>1086.25</v>
      </c>
      <c r="E243" s="3">
        <f t="shared" si="2"/>
        <v>150.7892863</v>
      </c>
      <c r="O243" s="135">
        <f>Sheet1!F74</f>
        <v>0.09664431105</v>
      </c>
    </row>
    <row r="244" ht="12.75" customHeight="1">
      <c r="A244" s="134">
        <v>40.0</v>
      </c>
      <c r="B244" s="3">
        <f t="shared" si="1"/>
        <v>1254.630898</v>
      </c>
      <c r="C244" s="3">
        <f>A244*Sheet1!D36</f>
        <v>1100</v>
      </c>
      <c r="E244" s="3">
        <f t="shared" si="2"/>
        <v>154.6308977</v>
      </c>
      <c r="O244" s="135">
        <f>Sheet1!F74</f>
        <v>0.09664431105</v>
      </c>
    </row>
    <row r="245" ht="12.75" customHeight="1">
      <c r="A245" s="134">
        <v>40.5</v>
      </c>
      <c r="B245" s="3">
        <f t="shared" si="1"/>
        <v>1272.270831</v>
      </c>
      <c r="C245" s="3">
        <f>A245*Sheet1!D36</f>
        <v>1113.75</v>
      </c>
      <c r="E245" s="3">
        <f t="shared" si="2"/>
        <v>158.5208312</v>
      </c>
      <c r="O245" s="135">
        <f>Sheet1!F74</f>
        <v>0.09664431105</v>
      </c>
    </row>
    <row r="246" ht="12.75" customHeight="1">
      <c r="A246" s="134">
        <v>41.0</v>
      </c>
      <c r="B246" s="3">
        <f t="shared" si="1"/>
        <v>1289.959087</v>
      </c>
      <c r="C246" s="3">
        <f>A246*Sheet1!D36</f>
        <v>1127.5</v>
      </c>
      <c r="E246" s="3">
        <f t="shared" si="2"/>
        <v>162.4590869</v>
      </c>
      <c r="O246" s="135">
        <f>Sheet1!F74</f>
        <v>0.09664431105</v>
      </c>
    </row>
    <row r="247" ht="12.75" customHeight="1">
      <c r="A247" s="134">
        <v>41.5</v>
      </c>
      <c r="B247" s="3">
        <f t="shared" si="1"/>
        <v>1307.695665</v>
      </c>
      <c r="C247" s="3">
        <f>A247*Sheet1!D36</f>
        <v>1141.25</v>
      </c>
      <c r="E247" s="3">
        <f t="shared" si="2"/>
        <v>166.4456647</v>
      </c>
      <c r="O247" s="135">
        <f>Sheet1!F74</f>
        <v>0.09664431105</v>
      </c>
    </row>
    <row r="248" ht="12.75" customHeight="1">
      <c r="A248" s="134">
        <v>42.0</v>
      </c>
      <c r="B248" s="3">
        <f t="shared" si="1"/>
        <v>1325.480565</v>
      </c>
      <c r="C248" s="3">
        <f>A248*Sheet1!D36</f>
        <v>1155</v>
      </c>
      <c r="E248" s="3">
        <f t="shared" si="2"/>
        <v>170.4805647</v>
      </c>
      <c r="O248" s="135">
        <f>Sheet1!F74</f>
        <v>0.09664431105</v>
      </c>
    </row>
    <row r="249" ht="12.75" customHeight="1">
      <c r="A249" s="134">
        <v>42.5</v>
      </c>
      <c r="B249" s="3">
        <f t="shared" si="1"/>
        <v>1343.313787</v>
      </c>
      <c r="C249" s="3">
        <f>A249*Sheet1!D36</f>
        <v>1168.75</v>
      </c>
      <c r="E249" s="3">
        <f t="shared" si="2"/>
        <v>174.5637868</v>
      </c>
      <c r="O249" s="135">
        <f>Sheet1!F74</f>
        <v>0.09664431105</v>
      </c>
    </row>
    <row r="250" ht="12.75" customHeight="1">
      <c r="A250" s="134">
        <v>43.0</v>
      </c>
      <c r="B250" s="3">
        <f t="shared" si="1"/>
        <v>1361.195331</v>
      </c>
      <c r="C250" s="3">
        <f>A250*Sheet1!D36</f>
        <v>1182.5</v>
      </c>
      <c r="E250" s="3">
        <f t="shared" si="2"/>
        <v>178.6953311</v>
      </c>
      <c r="O250" s="135">
        <f>Sheet1!F74</f>
        <v>0.09664431105</v>
      </c>
    </row>
    <row r="251" ht="12.75" customHeight="1">
      <c r="A251" s="134">
        <v>43.5</v>
      </c>
      <c r="B251" s="3">
        <f t="shared" si="1"/>
        <v>1379.125198</v>
      </c>
      <c r="C251" s="3">
        <f>A251*Sheet1!D36</f>
        <v>1196.25</v>
      </c>
      <c r="E251" s="3">
        <f t="shared" si="2"/>
        <v>182.8751976</v>
      </c>
      <c r="O251" s="135">
        <f>Sheet1!F74</f>
        <v>0.09664431105</v>
      </c>
    </row>
    <row r="252" ht="12.75" customHeight="1">
      <c r="A252" s="134">
        <v>44.0</v>
      </c>
      <c r="B252" s="3">
        <f t="shared" si="1"/>
        <v>1397.103386</v>
      </c>
      <c r="C252" s="3">
        <f>A252*Sheet1!D36</f>
        <v>1210</v>
      </c>
      <c r="E252" s="3">
        <f t="shared" si="2"/>
        <v>187.1033862</v>
      </c>
      <c r="O252" s="135">
        <f>Sheet1!F74</f>
        <v>0.09664431105</v>
      </c>
    </row>
    <row r="253" ht="12.75" customHeight="1">
      <c r="A253" s="134">
        <v>44.5</v>
      </c>
      <c r="B253" s="3">
        <f t="shared" si="1"/>
        <v>1415.129897</v>
      </c>
      <c r="C253" s="3">
        <f>A253*Sheet1!D36</f>
        <v>1223.75</v>
      </c>
      <c r="E253" s="3">
        <f t="shared" si="2"/>
        <v>191.379897</v>
      </c>
      <c r="O253" s="135">
        <f>Sheet1!F74</f>
        <v>0.09664431105</v>
      </c>
    </row>
    <row r="254" ht="12.75" customHeight="1">
      <c r="A254" s="134">
        <v>45.0</v>
      </c>
      <c r="B254" s="3">
        <f t="shared" si="1"/>
        <v>1433.20473</v>
      </c>
      <c r="C254" s="3">
        <f>A254*Sheet1!D36</f>
        <v>1237.5</v>
      </c>
      <c r="E254" s="3">
        <f t="shared" si="2"/>
        <v>195.7047299</v>
      </c>
      <c r="O254" s="135">
        <f>Sheet1!F74</f>
        <v>0.09664431105</v>
      </c>
    </row>
    <row r="255" ht="12.75" customHeight="1">
      <c r="A255" s="134">
        <v>45.5</v>
      </c>
      <c r="B255" s="3">
        <f t="shared" si="1"/>
        <v>1451.327885</v>
      </c>
      <c r="C255" s="3">
        <f>A255*Sheet1!D36</f>
        <v>1251.25</v>
      </c>
      <c r="E255" s="3">
        <f t="shared" si="2"/>
        <v>200.0778849</v>
      </c>
      <c r="O255" s="135">
        <f>Sheet1!F74</f>
        <v>0.09664431105</v>
      </c>
    </row>
    <row r="256" ht="12.75" customHeight="1">
      <c r="A256" s="134">
        <v>46.0</v>
      </c>
      <c r="B256" s="3">
        <f t="shared" si="1"/>
        <v>1469.499362</v>
      </c>
      <c r="C256" s="3">
        <f>A256*Sheet1!D36</f>
        <v>1265</v>
      </c>
      <c r="E256" s="3">
        <f t="shared" si="2"/>
        <v>204.4993622</v>
      </c>
      <c r="O256" s="135">
        <f>Sheet1!F74</f>
        <v>0.09664431105</v>
      </c>
    </row>
    <row r="257" ht="12.75" customHeight="1">
      <c r="A257" s="134">
        <v>46.5</v>
      </c>
      <c r="B257" s="3">
        <f t="shared" si="1"/>
        <v>1487.719162</v>
      </c>
      <c r="C257" s="3">
        <f>A257*Sheet1!D36</f>
        <v>1278.75</v>
      </c>
      <c r="E257" s="3">
        <f t="shared" si="2"/>
        <v>208.9691616</v>
      </c>
      <c r="O257" s="135">
        <f>Sheet1!F74</f>
        <v>0.09664431105</v>
      </c>
    </row>
    <row r="258" ht="12.75" customHeight="1">
      <c r="A258" s="134">
        <v>47.0</v>
      </c>
      <c r="B258" s="3">
        <f t="shared" si="1"/>
        <v>1505.987283</v>
      </c>
      <c r="C258" s="3">
        <f>A258*Sheet1!D36</f>
        <v>1292.5</v>
      </c>
      <c r="E258" s="3">
        <f t="shared" si="2"/>
        <v>213.4872831</v>
      </c>
      <c r="O258" s="135">
        <f>Sheet1!F74</f>
        <v>0.09664431105</v>
      </c>
    </row>
    <row r="259" ht="12.75" customHeight="1">
      <c r="A259" s="134">
        <v>47.5</v>
      </c>
      <c r="B259" s="3">
        <f t="shared" si="1"/>
        <v>1524.303727</v>
      </c>
      <c r="C259" s="3">
        <f>A259*Sheet1!D36</f>
        <v>1306.25</v>
      </c>
      <c r="E259" s="3">
        <f t="shared" si="2"/>
        <v>218.0537268</v>
      </c>
      <c r="O259" s="135">
        <f>Sheet1!F74</f>
        <v>0.09664431105</v>
      </c>
    </row>
    <row r="260" ht="12.75" customHeight="1">
      <c r="A260" s="134">
        <v>48.0</v>
      </c>
      <c r="B260" s="3">
        <f t="shared" si="1"/>
        <v>1542.668493</v>
      </c>
      <c r="C260" s="3">
        <f>A260*Sheet1!D36</f>
        <v>1320</v>
      </c>
      <c r="E260" s="3">
        <f t="shared" si="2"/>
        <v>222.6684927</v>
      </c>
      <c r="O260" s="135">
        <f>Sheet1!F74</f>
        <v>0.09664431105</v>
      </c>
    </row>
    <row r="261" ht="12.75" customHeight="1">
      <c r="A261" s="134">
        <v>48.5</v>
      </c>
      <c r="B261" s="3">
        <f t="shared" si="1"/>
        <v>1561.081581</v>
      </c>
      <c r="C261" s="3">
        <f>A261*Sheet1!D36</f>
        <v>1333.75</v>
      </c>
      <c r="E261" s="3">
        <f t="shared" si="2"/>
        <v>227.3315807</v>
      </c>
      <c r="O261" s="135">
        <f>Sheet1!F74</f>
        <v>0.09664431105</v>
      </c>
    </row>
    <row r="262" ht="12.75" customHeight="1">
      <c r="A262" s="134">
        <v>49.0</v>
      </c>
      <c r="B262" s="3">
        <f t="shared" si="1"/>
        <v>1579.542991</v>
      </c>
      <c r="C262" s="3">
        <f>A262*Sheet1!D36</f>
        <v>1347.5</v>
      </c>
      <c r="E262" s="3">
        <f t="shared" si="2"/>
        <v>232.0429908</v>
      </c>
      <c r="O262" s="135">
        <f>Sheet1!F74</f>
        <v>0.09664431105</v>
      </c>
    </row>
    <row r="263" ht="12.75" customHeight="1">
      <c r="A263" s="134">
        <v>49.5</v>
      </c>
      <c r="B263" s="3">
        <f t="shared" si="1"/>
        <v>1598.052723</v>
      </c>
      <c r="C263" s="3">
        <f>A263*Sheet1!D36</f>
        <v>1361.25</v>
      </c>
      <c r="E263" s="3">
        <f t="shared" si="2"/>
        <v>236.8027231</v>
      </c>
      <c r="O263" s="135">
        <f>Sheet1!F74</f>
        <v>0.09664431105</v>
      </c>
    </row>
    <row r="264" ht="12.75" customHeight="1">
      <c r="A264" s="134">
        <v>50.0</v>
      </c>
      <c r="B264" s="3">
        <f t="shared" si="1"/>
        <v>1616.610778</v>
      </c>
      <c r="C264" s="3">
        <f>A264*Sheet1!D36</f>
        <v>1375</v>
      </c>
      <c r="E264" s="3">
        <f t="shared" si="2"/>
        <v>241.6107776</v>
      </c>
      <c r="O264" s="135">
        <f>Sheet1!F74</f>
        <v>0.09664431105</v>
      </c>
    </row>
    <row r="265" ht="12.75" customHeight="1">
      <c r="A265" s="134">
        <v>51.0</v>
      </c>
      <c r="B265" s="3">
        <f t="shared" si="1"/>
        <v>1653.871853</v>
      </c>
      <c r="C265" s="3">
        <f>A265*Sheet1!D36</f>
        <v>1402.5</v>
      </c>
      <c r="E265" s="3">
        <f t="shared" si="2"/>
        <v>251.371853</v>
      </c>
      <c r="O265" s="135">
        <f>Sheet1!F74</f>
        <v>0.09664431105</v>
      </c>
    </row>
    <row r="266" ht="12.75" customHeight="1">
      <c r="A266" s="134">
        <v>52.0</v>
      </c>
      <c r="B266" s="3">
        <f t="shared" si="1"/>
        <v>1691.326217</v>
      </c>
      <c r="C266" s="3">
        <f>A266*Sheet1!D36</f>
        <v>1430</v>
      </c>
      <c r="E266" s="3">
        <f t="shared" si="2"/>
        <v>261.3262171</v>
      </c>
      <c r="O266" s="135">
        <f>Sheet1!F74</f>
        <v>0.09664431105</v>
      </c>
    </row>
    <row r="267" ht="12.75" customHeight="1">
      <c r="A267" s="134">
        <v>53.0</v>
      </c>
      <c r="B267" s="3">
        <f t="shared" si="1"/>
        <v>1728.97387</v>
      </c>
      <c r="C267" s="3">
        <f>A267*Sheet1!D36</f>
        <v>1457.5</v>
      </c>
      <c r="E267" s="3">
        <f t="shared" si="2"/>
        <v>271.4738697</v>
      </c>
      <c r="O267" s="135">
        <f>Sheet1!F74</f>
        <v>0.09664431105</v>
      </c>
    </row>
    <row r="268" ht="12.75" customHeight="1">
      <c r="A268" s="134">
        <v>54.0</v>
      </c>
      <c r="B268" s="3">
        <f t="shared" si="1"/>
        <v>1766.814811</v>
      </c>
      <c r="C268" s="3">
        <f>A268*Sheet1!D36</f>
        <v>1485</v>
      </c>
      <c r="E268" s="3">
        <f t="shared" si="2"/>
        <v>281.814811</v>
      </c>
      <c r="O268" s="135">
        <f>Sheet1!F74</f>
        <v>0.09664431105</v>
      </c>
    </row>
    <row r="269" ht="12.75" customHeight="1">
      <c r="A269" s="134">
        <v>55.0</v>
      </c>
      <c r="B269" s="3">
        <f t="shared" si="1"/>
        <v>1804.849041</v>
      </c>
      <c r="C269" s="3">
        <f>A269*Sheet1!D36</f>
        <v>1512.5</v>
      </c>
      <c r="E269" s="3">
        <f t="shared" si="2"/>
        <v>292.3490409</v>
      </c>
      <c r="O269" s="135">
        <f>Sheet1!F74</f>
        <v>0.09664431105</v>
      </c>
    </row>
    <row r="270" ht="12.75" customHeight="1">
      <c r="A270" s="134">
        <v>56.0</v>
      </c>
      <c r="B270" s="3">
        <f t="shared" si="1"/>
        <v>1843.076559</v>
      </c>
      <c r="C270" s="3">
        <f>A270*Sheet1!D36</f>
        <v>1540</v>
      </c>
      <c r="E270" s="3">
        <f t="shared" si="2"/>
        <v>303.0765594</v>
      </c>
      <c r="O270" s="135">
        <f>Sheet1!F74</f>
        <v>0.09664431105</v>
      </c>
    </row>
    <row r="271" ht="12.75" customHeight="1">
      <c r="A271" s="134">
        <v>57.0</v>
      </c>
      <c r="B271" s="3">
        <f t="shared" si="1"/>
        <v>1881.497367</v>
      </c>
      <c r="C271" s="3">
        <f>A271*Sheet1!D36</f>
        <v>1567.5</v>
      </c>
      <c r="E271" s="3">
        <f t="shared" si="2"/>
        <v>313.9973666</v>
      </c>
      <c r="O271" s="135">
        <f>Sheet1!F74</f>
        <v>0.09664431105</v>
      </c>
    </row>
    <row r="272" ht="12.75" customHeight="1">
      <c r="A272" s="134">
        <v>58.0</v>
      </c>
      <c r="B272" s="3">
        <f t="shared" si="1"/>
        <v>1920.111462</v>
      </c>
      <c r="C272" s="3">
        <f>A272*Sheet1!D36</f>
        <v>1595</v>
      </c>
      <c r="E272" s="3">
        <f t="shared" si="2"/>
        <v>325.1114624</v>
      </c>
      <c r="O272" s="135">
        <f>Sheet1!F74</f>
        <v>0.09664431105</v>
      </c>
    </row>
    <row r="273" ht="12.75" customHeight="1">
      <c r="A273" s="134">
        <v>59.0</v>
      </c>
      <c r="B273" s="3">
        <f t="shared" si="1"/>
        <v>1958.918847</v>
      </c>
      <c r="C273" s="3">
        <f>A273*Sheet1!D36</f>
        <v>1622.5</v>
      </c>
      <c r="E273" s="3">
        <f t="shared" si="2"/>
        <v>336.4188468</v>
      </c>
      <c r="O273" s="135">
        <f>Sheet1!F74</f>
        <v>0.09664431105</v>
      </c>
    </row>
    <row r="274" ht="12.75" customHeight="1">
      <c r="A274" s="134">
        <v>60.0</v>
      </c>
      <c r="B274" s="3">
        <f t="shared" si="1"/>
        <v>1997.91952</v>
      </c>
      <c r="C274" s="3">
        <f>A274*Sheet1!D36</f>
        <v>1650</v>
      </c>
      <c r="E274" s="3">
        <f t="shared" si="2"/>
        <v>347.9195198</v>
      </c>
      <c r="O274" s="135">
        <f>Sheet1!F74</f>
        <v>0.09664431105</v>
      </c>
    </row>
    <row r="275" ht="12.75" customHeight="1">
      <c r="A275" s="134">
        <v>61.0</v>
      </c>
      <c r="B275" s="3">
        <f t="shared" si="1"/>
        <v>2037.113481</v>
      </c>
      <c r="C275" s="3">
        <f>A275*Sheet1!D36</f>
        <v>1677.5</v>
      </c>
      <c r="E275" s="3">
        <f t="shared" si="2"/>
        <v>359.6134814</v>
      </c>
      <c r="O275" s="135">
        <f>Sheet1!F74</f>
        <v>0.09664431105</v>
      </c>
    </row>
    <row r="276" ht="12.75" customHeight="1">
      <c r="A276" s="134">
        <v>62.0</v>
      </c>
      <c r="B276" s="3">
        <f t="shared" si="1"/>
        <v>2076.500732</v>
      </c>
      <c r="C276" s="3">
        <f>A276*Sheet1!D36</f>
        <v>1705</v>
      </c>
      <c r="E276" s="3">
        <f t="shared" si="2"/>
        <v>371.5007317</v>
      </c>
      <c r="O276" s="135">
        <f>Sheet1!F74</f>
        <v>0.09664431105</v>
      </c>
    </row>
    <row r="277" ht="12.75" customHeight="1">
      <c r="A277" s="134">
        <v>63.0</v>
      </c>
      <c r="B277" s="3">
        <f t="shared" si="1"/>
        <v>2116.081271</v>
      </c>
      <c r="C277" s="3">
        <f>A277*Sheet1!D36</f>
        <v>1732.5</v>
      </c>
      <c r="E277" s="3">
        <f t="shared" si="2"/>
        <v>383.5812705</v>
      </c>
      <c r="O277" s="135">
        <f>Sheet1!F74</f>
        <v>0.09664431105</v>
      </c>
    </row>
    <row r="278" ht="12.75" customHeight="1">
      <c r="A278" s="134">
        <v>64.0</v>
      </c>
      <c r="B278" s="3">
        <f t="shared" si="1"/>
        <v>2155.855098</v>
      </c>
      <c r="C278" s="3">
        <f>A278*Sheet1!D36</f>
        <v>1760</v>
      </c>
      <c r="E278" s="3">
        <f t="shared" si="2"/>
        <v>395.8550981</v>
      </c>
      <c r="O278" s="135">
        <f>Sheet1!F74</f>
        <v>0.09664431105</v>
      </c>
    </row>
    <row r="279" ht="12.75" customHeight="1">
      <c r="A279" s="134">
        <v>65.0</v>
      </c>
      <c r="B279" s="3">
        <f t="shared" si="1"/>
        <v>2195.822214</v>
      </c>
      <c r="C279" s="3">
        <f>A279*Sheet1!D36</f>
        <v>1787.5</v>
      </c>
      <c r="E279" s="3">
        <f t="shared" si="2"/>
        <v>408.3222142</v>
      </c>
      <c r="O279" s="135">
        <f>Sheet1!F74</f>
        <v>0.09664431105</v>
      </c>
    </row>
    <row r="280" ht="12.75" customHeight="1">
      <c r="A280" s="134">
        <v>66.0</v>
      </c>
      <c r="B280" s="3">
        <f t="shared" si="1"/>
        <v>2235.982619</v>
      </c>
      <c r="C280" s="3">
        <f>A280*Sheet1!D36</f>
        <v>1815</v>
      </c>
      <c r="E280" s="3">
        <f t="shared" si="2"/>
        <v>420.9826189</v>
      </c>
      <c r="O280" s="135">
        <f>Sheet1!F74</f>
        <v>0.09664431105</v>
      </c>
    </row>
    <row r="281" ht="12.75" customHeight="1">
      <c r="A281" s="134">
        <v>67.0</v>
      </c>
      <c r="B281" s="3">
        <f t="shared" si="1"/>
        <v>2276.336312</v>
      </c>
      <c r="C281" s="3">
        <f>A281*Sheet1!D36</f>
        <v>1842.5</v>
      </c>
      <c r="E281" s="3">
        <f t="shared" si="2"/>
        <v>433.8363123</v>
      </c>
      <c r="O281" s="135">
        <f>Sheet1!F74</f>
        <v>0.09664431105</v>
      </c>
    </row>
    <row r="282" ht="12.75" customHeight="1">
      <c r="A282" s="134">
        <v>68.0</v>
      </c>
      <c r="B282" s="3">
        <f t="shared" si="1"/>
        <v>2316.883294</v>
      </c>
      <c r="C282" s="3">
        <f>A282*Sheet1!D36</f>
        <v>1870</v>
      </c>
      <c r="E282" s="3">
        <f t="shared" si="2"/>
        <v>446.8832943</v>
      </c>
      <c r="O282" s="135">
        <f>Sheet1!F74</f>
        <v>0.09664431105</v>
      </c>
    </row>
    <row r="283" ht="12.75" customHeight="1">
      <c r="A283" s="134">
        <v>69.0</v>
      </c>
      <c r="B283" s="3">
        <f t="shared" si="1"/>
        <v>2357.623565</v>
      </c>
      <c r="C283" s="3">
        <f>A283*Sheet1!D36</f>
        <v>1897.5</v>
      </c>
      <c r="E283" s="3">
        <f t="shared" si="2"/>
        <v>460.1235649</v>
      </c>
      <c r="O283" s="135">
        <f>Sheet1!F74</f>
        <v>0.09664431105</v>
      </c>
    </row>
    <row r="284" ht="12.75" customHeight="1">
      <c r="A284" s="134">
        <v>70.0</v>
      </c>
      <c r="B284" s="3">
        <f t="shared" si="1"/>
        <v>2398.557124</v>
      </c>
      <c r="C284" s="3">
        <f>A284*Sheet1!D36</f>
        <v>1925</v>
      </c>
      <c r="E284" s="3">
        <f t="shared" si="2"/>
        <v>473.5571241</v>
      </c>
      <c r="O284" s="135">
        <f>Sheet1!F74</f>
        <v>0.09664431105</v>
      </c>
    </row>
    <row r="285" ht="12.75" customHeight="1">
      <c r="A285" s="134">
        <v>71.0</v>
      </c>
      <c r="B285" s="3">
        <f t="shared" si="1"/>
        <v>2439.683972</v>
      </c>
      <c r="C285" s="3">
        <f>A285*Sheet1!D36</f>
        <v>1952.5</v>
      </c>
      <c r="E285" s="3">
        <f t="shared" si="2"/>
        <v>487.183972</v>
      </c>
      <c r="O285" s="135">
        <f>Sheet1!F74</f>
        <v>0.09664431105</v>
      </c>
    </row>
    <row r="286" ht="12.75" customHeight="1">
      <c r="A286" s="134">
        <v>72.0</v>
      </c>
      <c r="B286" s="3">
        <f t="shared" si="1"/>
        <v>2481.004108</v>
      </c>
      <c r="C286" s="3">
        <f>A286*Sheet1!D36</f>
        <v>1980</v>
      </c>
      <c r="E286" s="3">
        <f t="shared" si="2"/>
        <v>501.0041085</v>
      </c>
      <c r="O286" s="135">
        <f>Sheet1!F74</f>
        <v>0.09664431105</v>
      </c>
    </row>
    <row r="287" ht="12.75" customHeight="1">
      <c r="A287" s="134">
        <v>73.0</v>
      </c>
      <c r="B287" s="3">
        <f t="shared" si="1"/>
        <v>2522.517534</v>
      </c>
      <c r="C287" s="3">
        <f>A287*Sheet1!D36</f>
        <v>2007.5</v>
      </c>
      <c r="E287" s="3">
        <f t="shared" si="2"/>
        <v>515.0175336</v>
      </c>
      <c r="O287" s="135">
        <f>Sheet1!F74</f>
        <v>0.09664431105</v>
      </c>
    </row>
    <row r="288" ht="12.75" customHeight="1">
      <c r="A288" s="134">
        <v>74.0</v>
      </c>
      <c r="B288" s="3">
        <f t="shared" si="1"/>
        <v>2564.224247</v>
      </c>
      <c r="C288" s="3">
        <f>A288*Sheet1!D36</f>
        <v>2035</v>
      </c>
      <c r="E288" s="3">
        <f t="shared" si="2"/>
        <v>529.2242473</v>
      </c>
      <c r="O288" s="135">
        <f>Sheet1!F74</f>
        <v>0.09664431105</v>
      </c>
    </row>
    <row r="289" ht="12.75" customHeight="1">
      <c r="A289" s="134">
        <v>75.0</v>
      </c>
      <c r="B289" s="3">
        <f t="shared" si="1"/>
        <v>2606.12425</v>
      </c>
      <c r="C289" s="3">
        <f>A289*Sheet1!D36</f>
        <v>2062.5</v>
      </c>
      <c r="E289" s="3">
        <f t="shared" si="2"/>
        <v>543.6242496</v>
      </c>
      <c r="O289" s="135">
        <f>Sheet1!F74</f>
        <v>0.09664431105</v>
      </c>
    </row>
    <row r="290" ht="12.75" customHeight="1">
      <c r="A290" s="134">
        <v>76.0</v>
      </c>
      <c r="B290" s="3">
        <f t="shared" si="1"/>
        <v>2648.217541</v>
      </c>
      <c r="C290" s="3">
        <f>A290*Sheet1!D36</f>
        <v>2090</v>
      </c>
      <c r="E290" s="3">
        <f t="shared" si="2"/>
        <v>558.2175406</v>
      </c>
      <c r="O290" s="135">
        <f>Sheet1!F74</f>
        <v>0.09664431105</v>
      </c>
    </row>
    <row r="291" ht="12.75" customHeight="1">
      <c r="A291" s="134">
        <v>77.0</v>
      </c>
      <c r="B291" s="3">
        <f t="shared" si="1"/>
        <v>2690.50412</v>
      </c>
      <c r="C291" s="3">
        <f>A291*Sheet1!D36</f>
        <v>2117.5</v>
      </c>
      <c r="E291" s="3">
        <f t="shared" si="2"/>
        <v>573.0041202</v>
      </c>
      <c r="O291" s="135">
        <f>Sheet1!F74</f>
        <v>0.09664431105</v>
      </c>
    </row>
    <row r="292" ht="12.75" customHeight="1">
      <c r="A292" s="134">
        <v>78.0</v>
      </c>
      <c r="B292" s="3">
        <f t="shared" si="1"/>
        <v>2732.983988</v>
      </c>
      <c r="C292" s="3">
        <f>A292*Sheet1!D36</f>
        <v>2145</v>
      </c>
      <c r="E292" s="3">
        <f t="shared" si="2"/>
        <v>587.9839884</v>
      </c>
      <c r="O292" s="135">
        <f>Sheet1!F74</f>
        <v>0.09664431105</v>
      </c>
    </row>
    <row r="293" ht="12.75" customHeight="1">
      <c r="A293" s="134">
        <v>79.0</v>
      </c>
      <c r="B293" s="3">
        <f t="shared" si="1"/>
        <v>2775.657145</v>
      </c>
      <c r="C293" s="3">
        <f>A293*Sheet1!D36</f>
        <v>2172.5</v>
      </c>
      <c r="E293" s="3">
        <f t="shared" si="2"/>
        <v>603.1571452</v>
      </c>
      <c r="O293" s="135">
        <f>Sheet1!F74</f>
        <v>0.09664431105</v>
      </c>
    </row>
    <row r="294" ht="12.75" customHeight="1">
      <c r="A294" s="134">
        <v>80.0</v>
      </c>
      <c r="B294" s="3">
        <f t="shared" si="1"/>
        <v>2818.523591</v>
      </c>
      <c r="C294" s="3">
        <f>A294*Sheet1!D36</f>
        <v>2200</v>
      </c>
      <c r="E294" s="3">
        <f t="shared" si="2"/>
        <v>618.5235907</v>
      </c>
      <c r="O294" s="135">
        <f>Sheet1!F74</f>
        <v>0.09664431105</v>
      </c>
    </row>
    <row r="295" ht="12.75" customHeight="1">
      <c r="A295" s="134">
        <v>81.0</v>
      </c>
      <c r="B295" s="3">
        <f t="shared" si="1"/>
        <v>2861.583325</v>
      </c>
      <c r="C295" s="3">
        <f>A295*Sheet1!D36</f>
        <v>2227.5</v>
      </c>
      <c r="E295" s="3">
        <f t="shared" si="2"/>
        <v>634.0833248</v>
      </c>
      <c r="O295" s="135">
        <f>Sheet1!F74</f>
        <v>0.09664431105</v>
      </c>
    </row>
    <row r="296" ht="12.75" customHeight="1">
      <c r="A296" s="134">
        <v>82.0</v>
      </c>
      <c r="B296" s="3">
        <f t="shared" si="1"/>
        <v>2904.836347</v>
      </c>
      <c r="C296" s="3">
        <f>A296*Sheet1!D36</f>
        <v>2255</v>
      </c>
      <c r="E296" s="3">
        <f t="shared" si="2"/>
        <v>649.8363475</v>
      </c>
      <c r="O296" s="135">
        <f>Sheet1!F74</f>
        <v>0.09664431105</v>
      </c>
    </row>
    <row r="297" ht="12.75" customHeight="1">
      <c r="A297" s="134">
        <v>83.0</v>
      </c>
      <c r="B297" s="3">
        <f t="shared" si="1"/>
        <v>2948.282659</v>
      </c>
      <c r="C297" s="3">
        <f>A297*Sheet1!D36</f>
        <v>2282.5</v>
      </c>
      <c r="E297" s="3">
        <f t="shared" si="2"/>
        <v>665.7826588</v>
      </c>
      <c r="O297" s="135">
        <f>Sheet1!F74</f>
        <v>0.09664431105</v>
      </c>
    </row>
    <row r="298" ht="12.75" customHeight="1">
      <c r="A298" s="134">
        <v>84.0</v>
      </c>
      <c r="B298" s="3">
        <f t="shared" si="1"/>
        <v>2991.922259</v>
      </c>
      <c r="C298" s="3">
        <f>A298*Sheet1!D36</f>
        <v>2310</v>
      </c>
      <c r="E298" s="3">
        <f t="shared" si="2"/>
        <v>681.9222588</v>
      </c>
      <c r="O298" s="135">
        <f>Sheet1!F74</f>
        <v>0.09664431105</v>
      </c>
    </row>
    <row r="299" ht="12.75" customHeight="1">
      <c r="A299" s="134">
        <v>85.0</v>
      </c>
      <c r="B299" s="3">
        <f t="shared" si="1"/>
        <v>3035.755147</v>
      </c>
      <c r="C299" s="3">
        <f>A299*Sheet1!D36</f>
        <v>2337.5</v>
      </c>
      <c r="E299" s="3">
        <f t="shared" si="2"/>
        <v>698.2551473</v>
      </c>
      <c r="O299" s="135">
        <f>Sheet1!F74</f>
        <v>0.09664431105</v>
      </c>
    </row>
    <row r="300" ht="12.75" customHeight="1">
      <c r="A300" s="134">
        <v>86.0</v>
      </c>
      <c r="B300" s="3">
        <f t="shared" si="1"/>
        <v>3079.781325</v>
      </c>
      <c r="C300" s="3">
        <f>A300*Sheet1!D36</f>
        <v>2365</v>
      </c>
      <c r="E300" s="3">
        <f t="shared" si="2"/>
        <v>714.7813245</v>
      </c>
      <c r="O300" s="135">
        <f>Sheet1!F74</f>
        <v>0.09664431105</v>
      </c>
    </row>
    <row r="301" ht="12.75" customHeight="1">
      <c r="A301" s="134">
        <v>87.0</v>
      </c>
      <c r="B301" s="3">
        <f t="shared" si="1"/>
        <v>3124.00079</v>
      </c>
      <c r="C301" s="3">
        <f>A301*Sheet1!D36</f>
        <v>2392.5</v>
      </c>
      <c r="E301" s="3">
        <f t="shared" si="2"/>
        <v>731.5007903</v>
      </c>
      <c r="O301" s="135">
        <f>Sheet1!F74</f>
        <v>0.09664431105</v>
      </c>
    </row>
    <row r="302" ht="12.75" customHeight="1">
      <c r="A302" s="134">
        <v>88.0</v>
      </c>
      <c r="B302" s="3">
        <f t="shared" si="1"/>
        <v>3168.413545</v>
      </c>
      <c r="C302" s="3">
        <f>A302*Sheet1!D36</f>
        <v>2420</v>
      </c>
      <c r="E302" s="3">
        <f t="shared" si="2"/>
        <v>748.4135448</v>
      </c>
      <c r="O302" s="135">
        <f>Sheet1!F74</f>
        <v>0.09664431105</v>
      </c>
    </row>
    <row r="303" ht="12.75" customHeight="1">
      <c r="A303" s="134">
        <v>89.0</v>
      </c>
      <c r="B303" s="3">
        <f t="shared" si="1"/>
        <v>3213.019588</v>
      </c>
      <c r="C303" s="3">
        <f>A303*Sheet1!D36</f>
        <v>2447.5</v>
      </c>
      <c r="E303" s="3">
        <f t="shared" si="2"/>
        <v>765.5195878</v>
      </c>
      <c r="O303" s="135">
        <f>Sheet1!F74</f>
        <v>0.09664431105</v>
      </c>
    </row>
    <row r="304" ht="12.75" customHeight="1">
      <c r="A304" s="134">
        <v>90.0</v>
      </c>
      <c r="B304" s="3">
        <f t="shared" si="1"/>
        <v>3257.818919</v>
      </c>
      <c r="C304" s="3">
        <f>A304*Sheet1!D36</f>
        <v>2475</v>
      </c>
      <c r="E304" s="3">
        <f t="shared" si="2"/>
        <v>782.8189195</v>
      </c>
      <c r="O304" s="135">
        <f>Sheet1!F74</f>
        <v>0.09664431105</v>
      </c>
    </row>
    <row r="305" ht="12.75" customHeight="1">
      <c r="A305" s="134">
        <v>91.0</v>
      </c>
      <c r="B305" s="3">
        <f t="shared" si="1"/>
        <v>3302.81154</v>
      </c>
      <c r="C305" s="3">
        <f>A305*Sheet1!D36</f>
        <v>2502.5</v>
      </c>
      <c r="E305" s="3">
        <f t="shared" si="2"/>
        <v>800.3115398</v>
      </c>
      <c r="O305" s="135">
        <f>Sheet1!F74</f>
        <v>0.09664431105</v>
      </c>
    </row>
    <row r="306" ht="12.75" customHeight="1">
      <c r="A306" s="134">
        <v>92.0</v>
      </c>
      <c r="B306" s="3">
        <f t="shared" si="1"/>
        <v>3347.997449</v>
      </c>
      <c r="C306" s="3">
        <f>A306*Sheet1!D36</f>
        <v>2530</v>
      </c>
      <c r="E306" s="3">
        <f t="shared" si="2"/>
        <v>817.9974487</v>
      </c>
      <c r="O306" s="135">
        <f>Sheet1!F74</f>
        <v>0.09664431105</v>
      </c>
    </row>
    <row r="307" ht="12.75" customHeight="1">
      <c r="A307" s="134">
        <v>93.0</v>
      </c>
      <c r="B307" s="3">
        <f t="shared" si="1"/>
        <v>3393.376646</v>
      </c>
      <c r="C307" s="3">
        <f>A307*Sheet1!D36</f>
        <v>2557.5</v>
      </c>
      <c r="E307" s="3">
        <f t="shared" si="2"/>
        <v>835.8766463</v>
      </c>
      <c r="O307" s="135">
        <f>Sheet1!F74</f>
        <v>0.09664431105</v>
      </c>
    </row>
    <row r="308" ht="12.75" customHeight="1">
      <c r="A308" s="134">
        <v>94.0</v>
      </c>
      <c r="B308" s="3">
        <f t="shared" si="1"/>
        <v>3438.949132</v>
      </c>
      <c r="C308" s="3">
        <f>A308*Sheet1!D36</f>
        <v>2585</v>
      </c>
      <c r="E308" s="3">
        <f t="shared" si="2"/>
        <v>853.9491324</v>
      </c>
      <c r="O308" s="135">
        <f>Sheet1!F74</f>
        <v>0.09664431105</v>
      </c>
    </row>
    <row r="309" ht="12.75" customHeight="1">
      <c r="A309" s="134">
        <v>95.0</v>
      </c>
      <c r="B309" s="3">
        <f t="shared" si="1"/>
        <v>3484.714907</v>
      </c>
      <c r="C309" s="3">
        <f>A309*Sheet1!D36</f>
        <v>2612.5</v>
      </c>
      <c r="E309" s="3">
        <f t="shared" si="2"/>
        <v>872.2149072</v>
      </c>
      <c r="O309" s="135">
        <f>Sheet1!F74</f>
        <v>0.09664431105</v>
      </c>
    </row>
    <row r="310" ht="12.75" customHeight="1">
      <c r="A310" s="134">
        <v>96.0</v>
      </c>
      <c r="B310" s="3">
        <f t="shared" si="1"/>
        <v>3530.673971</v>
      </c>
      <c r="C310" s="3">
        <f>A310*Sheet1!D36</f>
        <v>2640</v>
      </c>
      <c r="E310" s="3">
        <f t="shared" si="2"/>
        <v>890.6739706</v>
      </c>
      <c r="O310" s="135">
        <f>Sheet1!F74</f>
        <v>0.09664431105</v>
      </c>
    </row>
    <row r="311" ht="12.75" customHeight="1">
      <c r="A311" s="134">
        <v>97.0</v>
      </c>
      <c r="B311" s="3">
        <f t="shared" si="1"/>
        <v>3576.826323</v>
      </c>
      <c r="C311" s="3">
        <f>A311*Sheet1!D36</f>
        <v>2667.5</v>
      </c>
      <c r="E311" s="3">
        <f t="shared" si="2"/>
        <v>909.3263226</v>
      </c>
      <c r="O311" s="135">
        <f>Sheet1!F74</f>
        <v>0.09664431105</v>
      </c>
    </row>
    <row r="312" ht="12.75" customHeight="1">
      <c r="A312" s="134">
        <v>98.0</v>
      </c>
      <c r="B312" s="3">
        <f t="shared" si="1"/>
        <v>3623.171963</v>
      </c>
      <c r="C312" s="3">
        <f>A312*Sheet1!D36</f>
        <v>2695</v>
      </c>
      <c r="E312" s="3">
        <f t="shared" si="2"/>
        <v>928.1719633</v>
      </c>
      <c r="O312" s="135">
        <f>Sheet1!F74</f>
        <v>0.09664431105</v>
      </c>
    </row>
    <row r="313" ht="12.75" customHeight="1">
      <c r="A313" s="134">
        <v>99.0</v>
      </c>
      <c r="B313" s="3">
        <f t="shared" si="1"/>
        <v>3669.710893</v>
      </c>
      <c r="C313" s="3">
        <f>A313*Sheet1!D36</f>
        <v>2722.5</v>
      </c>
      <c r="E313" s="3">
        <f t="shared" si="2"/>
        <v>947.2108926</v>
      </c>
      <c r="O313" s="135">
        <f>Sheet1!F74</f>
        <v>0.09664431105</v>
      </c>
    </row>
    <row r="314" ht="12.75" customHeight="1">
      <c r="A314" s="134">
        <v>100.0</v>
      </c>
      <c r="B314" s="3">
        <f t="shared" si="1"/>
        <v>3716.44311</v>
      </c>
      <c r="C314" s="3">
        <f>A314*Sheet1!D36</f>
        <v>2750</v>
      </c>
      <c r="E314" s="3">
        <f t="shared" si="2"/>
        <v>966.4431105</v>
      </c>
      <c r="O314" s="135">
        <f>Sheet1!F74</f>
        <v>0.09664431105</v>
      </c>
    </row>
    <row r="315" ht="12.75" customHeight="1">
      <c r="A315" s="134">
        <v>105.0</v>
      </c>
      <c r="B315" s="3">
        <f t="shared" si="1"/>
        <v>3953.003529</v>
      </c>
      <c r="C315" s="3">
        <f>A315*Sheet1!D36</f>
        <v>2887.5</v>
      </c>
      <c r="E315" s="3">
        <f t="shared" si="2"/>
        <v>1065.503529</v>
      </c>
      <c r="O315" s="135">
        <f>Sheet1!F74</f>
        <v>0.09664431105</v>
      </c>
    </row>
    <row r="316" ht="12.75" customHeight="1">
      <c r="A316" s="134">
        <v>110.0</v>
      </c>
      <c r="B316" s="3">
        <f t="shared" si="1"/>
        <v>4194.396164</v>
      </c>
      <c r="C316" s="3">
        <f>A316*Sheet1!D36</f>
        <v>3025</v>
      </c>
      <c r="E316" s="3">
        <f t="shared" si="2"/>
        <v>1169.396164</v>
      </c>
      <c r="O316" s="135">
        <f>Sheet1!F74</f>
        <v>0.09664431105</v>
      </c>
    </row>
    <row r="317" ht="12.75" customHeight="1">
      <c r="A317" s="134">
        <v>115.0</v>
      </c>
      <c r="B317" s="3">
        <f t="shared" si="1"/>
        <v>4440.621014</v>
      </c>
      <c r="C317" s="3">
        <f>A317*Sheet1!D36</f>
        <v>3162.5</v>
      </c>
      <c r="E317" s="3">
        <f t="shared" si="2"/>
        <v>1278.121014</v>
      </c>
      <c r="O317" s="135">
        <f>Sheet1!F74</f>
        <v>0.09664431105</v>
      </c>
    </row>
    <row r="318" ht="12.75" customHeight="1">
      <c r="A318" s="134">
        <v>120.0</v>
      </c>
      <c r="B318" s="3">
        <f t="shared" si="1"/>
        <v>4691.678079</v>
      </c>
      <c r="C318" s="3">
        <f>A318*Sheet1!D36</f>
        <v>3300</v>
      </c>
      <c r="E318" s="3">
        <f t="shared" si="2"/>
        <v>1391.678079</v>
      </c>
      <c r="O318" s="135">
        <f>Sheet1!F74</f>
        <v>0.09664431105</v>
      </c>
    </row>
    <row r="319" ht="12.75" customHeight="1">
      <c r="A319" s="134">
        <v>125.0</v>
      </c>
      <c r="B319" s="3">
        <f t="shared" si="1"/>
        <v>4947.56736</v>
      </c>
      <c r="C319" s="3">
        <f>A319*Sheet1!D36</f>
        <v>3437.5</v>
      </c>
      <c r="E319" s="3">
        <f t="shared" si="2"/>
        <v>1510.06736</v>
      </c>
      <c r="O319" s="135">
        <f>Sheet1!F74</f>
        <v>0.09664431105</v>
      </c>
    </row>
    <row r="320" ht="12.75" customHeight="1">
      <c r="A320" s="134">
        <v>130.0</v>
      </c>
      <c r="B320" s="3">
        <f t="shared" si="1"/>
        <v>5208.288857</v>
      </c>
      <c r="C320" s="3">
        <f>A320*Sheet1!D36</f>
        <v>3575</v>
      </c>
      <c r="E320" s="3">
        <f t="shared" si="2"/>
        <v>1633.288857</v>
      </c>
      <c r="O320" s="135">
        <f>Sheet1!F74</f>
        <v>0.09664431105</v>
      </c>
    </row>
    <row r="321" ht="12.75" customHeight="1">
      <c r="A321" s="134">
        <v>135.0</v>
      </c>
      <c r="B321" s="3">
        <f t="shared" si="1"/>
        <v>5473.842569</v>
      </c>
      <c r="C321" s="3">
        <f>A321*Sheet1!D36</f>
        <v>3712.5</v>
      </c>
      <c r="E321" s="3">
        <f t="shared" si="2"/>
        <v>1761.342569</v>
      </c>
      <c r="O321" s="135">
        <f>Sheet1!F74</f>
        <v>0.09664431105</v>
      </c>
    </row>
    <row r="322" ht="12.75" customHeight="1">
      <c r="A322" s="134">
        <v>140.0</v>
      </c>
      <c r="B322" s="3">
        <f t="shared" si="1"/>
        <v>5744.228497</v>
      </c>
      <c r="C322" s="3">
        <f>A322*Sheet1!D36</f>
        <v>3850</v>
      </c>
      <c r="E322" s="3">
        <f t="shared" si="2"/>
        <v>1894.228497</v>
      </c>
      <c r="O322" s="135">
        <f>Sheet1!F74</f>
        <v>0.09664431105</v>
      </c>
    </row>
    <row r="323" ht="12.75" customHeight="1">
      <c r="A323" s="134">
        <v>145.0</v>
      </c>
      <c r="B323" s="3">
        <f t="shared" si="1"/>
        <v>6019.44664</v>
      </c>
      <c r="C323" s="3">
        <f>A323*Sheet1!D36</f>
        <v>3987.5</v>
      </c>
      <c r="E323" s="3">
        <f t="shared" si="2"/>
        <v>2031.94664</v>
      </c>
      <c r="O323" s="135">
        <f>Sheet1!F74</f>
        <v>0.09664431105</v>
      </c>
    </row>
    <row r="324" ht="12.75" customHeight="1">
      <c r="A324" s="134">
        <v>150.0</v>
      </c>
      <c r="B324" s="3">
        <f t="shared" si="1"/>
        <v>6299.496999</v>
      </c>
      <c r="C324" s="3">
        <f>A324*Sheet1!D36</f>
        <v>4125</v>
      </c>
      <c r="E324" s="3">
        <f t="shared" si="2"/>
        <v>2174.496999</v>
      </c>
      <c r="O324" s="135">
        <f>Sheet1!F74</f>
        <v>0.09664431105</v>
      </c>
    </row>
    <row r="325" ht="12.75" customHeight="1">
      <c r="A325" s="134">
        <v>155.0</v>
      </c>
      <c r="B325" s="3">
        <f t="shared" si="1"/>
        <v>6584.379573</v>
      </c>
      <c r="C325" s="3">
        <f>A325*Sheet1!D36</f>
        <v>4262.5</v>
      </c>
      <c r="E325" s="3">
        <f t="shared" si="2"/>
        <v>2321.879573</v>
      </c>
      <c r="O325" s="135">
        <f>Sheet1!F74</f>
        <v>0.09664431105</v>
      </c>
    </row>
    <row r="326" ht="12.75" customHeight="1">
      <c r="A326" s="134">
        <v>160.0</v>
      </c>
      <c r="B326" s="3">
        <f t="shared" si="1"/>
        <v>6874.094363</v>
      </c>
      <c r="C326" s="3">
        <f>A326*Sheet1!D36</f>
        <v>4400</v>
      </c>
      <c r="E326" s="3">
        <f t="shared" si="2"/>
        <v>2474.094363</v>
      </c>
      <c r="O326" s="135">
        <f>Sheet1!F74</f>
        <v>0.09664431105</v>
      </c>
    </row>
    <row r="327" ht="12.75" customHeight="1">
      <c r="A327" s="134">
        <v>165.0</v>
      </c>
      <c r="B327" s="3">
        <f t="shared" si="1"/>
        <v>7168.641368</v>
      </c>
      <c r="C327" s="3">
        <f>A327*Sheet1!D36</f>
        <v>4537.5</v>
      </c>
      <c r="E327" s="3">
        <f t="shared" si="2"/>
        <v>2631.141368</v>
      </c>
      <c r="O327" s="135">
        <f>Sheet1!F74</f>
        <v>0.09664431105</v>
      </c>
    </row>
    <row r="328" ht="12.75" customHeight="1">
      <c r="A328" s="134">
        <v>170.0</v>
      </c>
      <c r="B328" s="3">
        <f t="shared" si="1"/>
        <v>7468.020589</v>
      </c>
      <c r="C328" s="3">
        <f>A328*Sheet1!D36</f>
        <v>4675</v>
      </c>
      <c r="E328" s="3">
        <f t="shared" si="2"/>
        <v>2793.020589</v>
      </c>
      <c r="O328" s="135">
        <f>Sheet1!F74</f>
        <v>0.09664431105</v>
      </c>
    </row>
    <row r="329" ht="12.75" customHeight="1">
      <c r="A329" s="134">
        <v>175.0</v>
      </c>
      <c r="B329" s="3">
        <f t="shared" si="1"/>
        <v>7772.232026</v>
      </c>
      <c r="C329" s="3">
        <f>A329*Sheet1!D36</f>
        <v>4812.5</v>
      </c>
      <c r="E329" s="3">
        <f t="shared" si="2"/>
        <v>2959.732026</v>
      </c>
      <c r="O329" s="135">
        <f>Sheet1!F74</f>
        <v>0.09664431105</v>
      </c>
    </row>
    <row r="330" ht="12.75" customHeight="1">
      <c r="A330" s="134">
        <v>180.0</v>
      </c>
      <c r="B330" s="3">
        <f t="shared" si="1"/>
        <v>8081.275678</v>
      </c>
      <c r="C330" s="3">
        <f>A330*Sheet1!D36</f>
        <v>4950</v>
      </c>
      <c r="E330" s="3">
        <f t="shared" si="2"/>
        <v>3131.275678</v>
      </c>
      <c r="O330" s="135">
        <f>Sheet1!F74</f>
        <v>0.09664431105</v>
      </c>
    </row>
    <row r="331" ht="12.75" customHeight="1">
      <c r="A331" s="134">
        <v>185.0</v>
      </c>
      <c r="B331" s="3">
        <f t="shared" si="1"/>
        <v>8395.151546</v>
      </c>
      <c r="C331" s="3">
        <f>A331*Sheet1!D36</f>
        <v>5087.5</v>
      </c>
      <c r="E331" s="3">
        <f t="shared" si="2"/>
        <v>3307.651546</v>
      </c>
      <c r="O331" s="135">
        <f>Sheet1!F74</f>
        <v>0.09664431105</v>
      </c>
    </row>
    <row r="332" ht="12.75" customHeight="1">
      <c r="A332" s="134">
        <v>190.0</v>
      </c>
      <c r="B332" s="3">
        <f t="shared" si="1"/>
        <v>8713.859629</v>
      </c>
      <c r="C332" s="3">
        <f>A332*Sheet1!D36</f>
        <v>5225</v>
      </c>
      <c r="E332" s="3">
        <f t="shared" si="2"/>
        <v>3488.859629</v>
      </c>
      <c r="O332" s="135">
        <f>Sheet1!F74</f>
        <v>0.09664431105</v>
      </c>
    </row>
    <row r="333" ht="12.75" customHeight="1">
      <c r="A333" s="134">
        <v>195.0</v>
      </c>
      <c r="B333" s="3">
        <f t="shared" si="1"/>
        <v>9037.399928</v>
      </c>
      <c r="C333" s="3">
        <f>A333*Sheet1!D36</f>
        <v>5362.5</v>
      </c>
      <c r="E333" s="3">
        <f t="shared" si="2"/>
        <v>3674.899928</v>
      </c>
      <c r="O333" s="135">
        <f>Sheet1!F74</f>
        <v>0.09664431105</v>
      </c>
    </row>
    <row r="334" ht="12.75" customHeight="1">
      <c r="A334" s="134">
        <v>200.0</v>
      </c>
      <c r="B334" s="3">
        <f t="shared" si="1"/>
        <v>9365.772442</v>
      </c>
      <c r="C334" s="3">
        <f>A334*Sheet1!D36</f>
        <v>5500</v>
      </c>
      <c r="E334" s="3">
        <f t="shared" si="2"/>
        <v>3865.772442</v>
      </c>
      <c r="O334" s="135">
        <f>Sheet1!F74</f>
        <v>0.09664431105</v>
      </c>
    </row>
    <row r="335" ht="12.75" customHeight="1">
      <c r="O335" s="3"/>
    </row>
    <row r="336" ht="12.75" customHeight="1">
      <c r="O336" s="3"/>
    </row>
    <row r="337" ht="12.75" customHeight="1">
      <c r="O337" s="3"/>
    </row>
    <row r="338" ht="12.75" customHeight="1">
      <c r="O338" s="3"/>
    </row>
    <row r="339" ht="12.75" customHeight="1">
      <c r="O339" s="3"/>
    </row>
    <row r="340" ht="12.75" customHeight="1">
      <c r="O340" s="3"/>
    </row>
    <row r="341" ht="12.75" customHeight="1">
      <c r="O341" s="3"/>
    </row>
    <row r="342" ht="12.75" customHeight="1">
      <c r="O342" s="3"/>
    </row>
    <row r="343" ht="12.75" customHeight="1">
      <c r="O343" s="3"/>
    </row>
    <row r="344" ht="12.75" customHeight="1">
      <c r="O344" s="3"/>
    </row>
    <row r="345" ht="12.75" customHeight="1">
      <c r="O345" s="3"/>
    </row>
    <row r="346" ht="12.75" customHeight="1">
      <c r="O346" s="3"/>
    </row>
    <row r="347" ht="12.75" customHeight="1">
      <c r="O347" s="3"/>
    </row>
    <row r="348" ht="12.75" customHeight="1">
      <c r="O348" s="3"/>
    </row>
    <row r="349" ht="12.75" customHeight="1">
      <c r="O349" s="3"/>
    </row>
    <row r="350" ht="12.75" customHeight="1">
      <c r="O350" s="3"/>
    </row>
    <row r="351" ht="12.75" customHeight="1">
      <c r="O351" s="3"/>
    </row>
    <row r="352" ht="12.75" customHeight="1">
      <c r="O352" s="3"/>
    </row>
    <row r="353" ht="12.75" customHeight="1">
      <c r="O353" s="3"/>
    </row>
    <row r="354" ht="12.75" customHeight="1">
      <c r="O354" s="3"/>
    </row>
    <row r="355" ht="12.75" customHeight="1">
      <c r="O355" s="3"/>
    </row>
    <row r="356" ht="12.75" customHeight="1">
      <c r="O356" s="3"/>
    </row>
    <row r="357" ht="12.75" customHeight="1">
      <c r="O357" s="3"/>
    </row>
    <row r="358" ht="12.75" customHeight="1">
      <c r="O358" s="3"/>
    </row>
    <row r="359" ht="12.75" customHeight="1">
      <c r="O359" s="3"/>
    </row>
    <row r="360" ht="12.75" customHeight="1">
      <c r="O360" s="3"/>
    </row>
    <row r="361" ht="12.75" customHeight="1">
      <c r="O361" s="3"/>
    </row>
    <row r="362" ht="12.75" customHeight="1">
      <c r="O362" s="3"/>
    </row>
    <row r="363" ht="12.75" customHeight="1">
      <c r="O363" s="3"/>
    </row>
    <row r="364" ht="12.75" customHeight="1">
      <c r="O364" s="3"/>
    </row>
    <row r="365" ht="12.75" customHeight="1">
      <c r="O365" s="3"/>
    </row>
    <row r="366" ht="12.75" customHeight="1">
      <c r="O366" s="3"/>
    </row>
    <row r="367" ht="12.75" customHeight="1">
      <c r="O367" s="3"/>
    </row>
    <row r="368" ht="12.75" customHeight="1">
      <c r="O368" s="3"/>
    </row>
    <row r="369" ht="12.75" customHeight="1">
      <c r="O369" s="3"/>
    </row>
    <row r="370" ht="12.75" customHeight="1">
      <c r="O370" s="3"/>
    </row>
    <row r="371" ht="12.75" customHeight="1">
      <c r="O371" s="3"/>
    </row>
    <row r="372" ht="12.75" customHeight="1">
      <c r="O372" s="3"/>
    </row>
    <row r="373" ht="12.75" customHeight="1">
      <c r="O373" s="3"/>
    </row>
    <row r="374" ht="12.75" customHeight="1">
      <c r="O374" s="3"/>
    </row>
    <row r="375" ht="12.75" customHeight="1">
      <c r="O375" s="3"/>
    </row>
    <row r="376" ht="12.75" customHeight="1">
      <c r="O376" s="3"/>
    </row>
    <row r="377" ht="12.75" customHeight="1">
      <c r="O377" s="3"/>
    </row>
    <row r="378" ht="12.75" customHeight="1">
      <c r="O378" s="3"/>
    </row>
    <row r="379" ht="12.75" customHeight="1">
      <c r="O379" s="3"/>
    </row>
    <row r="380" ht="12.75" customHeight="1">
      <c r="O380" s="3"/>
    </row>
    <row r="381" ht="12.75" customHeight="1">
      <c r="O381" s="3"/>
    </row>
    <row r="382" ht="12.75" customHeight="1">
      <c r="O382" s="3"/>
    </row>
    <row r="383" ht="12.75" customHeight="1">
      <c r="O383" s="3"/>
    </row>
    <row r="384" ht="12.75" customHeight="1">
      <c r="O384" s="3"/>
    </row>
    <row r="385" ht="12.75" customHeight="1">
      <c r="O385" s="3"/>
    </row>
    <row r="386" ht="12.75" customHeight="1">
      <c r="O386" s="3"/>
    </row>
    <row r="387" ht="12.75" customHeight="1">
      <c r="O387" s="3"/>
    </row>
    <row r="388" ht="12.75" customHeight="1">
      <c r="O388" s="3"/>
    </row>
    <row r="389" ht="12.75" customHeight="1">
      <c r="O389" s="3"/>
    </row>
    <row r="390" ht="12.75" customHeight="1">
      <c r="O390" s="3"/>
    </row>
    <row r="391" ht="12.75" customHeight="1">
      <c r="O391" s="3"/>
    </row>
    <row r="392" ht="12.75" customHeight="1">
      <c r="O392" s="3"/>
    </row>
    <row r="393" ht="12.75" customHeight="1">
      <c r="O393" s="3"/>
    </row>
    <row r="394" ht="12.75" customHeight="1">
      <c r="O394" s="3"/>
    </row>
    <row r="395" ht="12.75" customHeight="1">
      <c r="O395" s="3"/>
    </row>
    <row r="396" ht="12.75" customHeight="1">
      <c r="O396" s="3"/>
    </row>
    <row r="397" ht="12.75" customHeight="1">
      <c r="O397" s="3"/>
    </row>
    <row r="398" ht="12.75" customHeight="1">
      <c r="O398" s="3"/>
    </row>
    <row r="399" ht="12.75" customHeight="1">
      <c r="O399" s="3"/>
    </row>
    <row r="400" ht="12.75" customHeight="1">
      <c r="O400" s="3"/>
    </row>
    <row r="401" ht="12.75" customHeight="1">
      <c r="O401" s="3"/>
    </row>
    <row r="402" ht="12.75" customHeight="1">
      <c r="O402" s="3"/>
    </row>
    <row r="403" ht="12.75" customHeight="1">
      <c r="O403" s="3"/>
    </row>
    <row r="404" ht="12.75" customHeight="1">
      <c r="O404" s="3"/>
    </row>
    <row r="405" ht="12.75" customHeight="1">
      <c r="O405" s="3"/>
    </row>
    <row r="406" ht="12.75" customHeight="1">
      <c r="O406" s="3"/>
    </row>
    <row r="407" ht="12.75" customHeight="1">
      <c r="O407" s="3"/>
    </row>
    <row r="408" ht="12.75" customHeight="1">
      <c r="O408" s="3"/>
    </row>
    <row r="409" ht="12.75" customHeight="1">
      <c r="O409" s="3"/>
    </row>
    <row r="410" ht="12.75" customHeight="1">
      <c r="O410" s="3"/>
    </row>
    <row r="411" ht="12.75" customHeight="1">
      <c r="O411" s="3"/>
    </row>
    <row r="412" ht="12.75" customHeight="1">
      <c r="O412" s="3"/>
    </row>
    <row r="413" ht="12.75" customHeight="1">
      <c r="O413" s="3"/>
    </row>
    <row r="414" ht="12.75" customHeight="1">
      <c r="O414" s="3"/>
    </row>
    <row r="415" ht="12.75" customHeight="1">
      <c r="O415" s="3"/>
    </row>
    <row r="416" ht="12.75" customHeight="1">
      <c r="O416" s="3"/>
    </row>
    <row r="417" ht="12.75" customHeight="1">
      <c r="O417" s="3"/>
    </row>
    <row r="418" ht="12.75" customHeight="1">
      <c r="O418" s="3"/>
    </row>
    <row r="419" ht="12.75" customHeight="1">
      <c r="O419" s="3"/>
    </row>
    <row r="420" ht="12.75" customHeight="1">
      <c r="O420" s="3"/>
    </row>
    <row r="421" ht="12.75" customHeight="1">
      <c r="O421" s="3"/>
    </row>
    <row r="422" ht="12.75" customHeight="1">
      <c r="O422" s="3"/>
    </row>
    <row r="423" ht="12.75" customHeight="1">
      <c r="O423" s="3"/>
    </row>
    <row r="424" ht="12.75" customHeight="1">
      <c r="O424" s="3"/>
    </row>
    <row r="425" ht="12.75" customHeight="1">
      <c r="O425" s="3"/>
    </row>
    <row r="426" ht="12.75" customHeight="1">
      <c r="O426" s="3"/>
    </row>
    <row r="427" ht="12.75" customHeight="1">
      <c r="O427" s="3"/>
    </row>
    <row r="428" ht="12.75" customHeight="1">
      <c r="O428" s="3"/>
    </row>
    <row r="429" ht="12.75" customHeight="1">
      <c r="O429" s="3"/>
    </row>
    <row r="430" ht="12.75" customHeight="1">
      <c r="O430" s="3"/>
    </row>
    <row r="431" ht="12.75" customHeight="1">
      <c r="O431" s="3"/>
    </row>
    <row r="432" ht="12.75" customHeight="1">
      <c r="O432" s="3"/>
    </row>
    <row r="433" ht="12.75" customHeight="1">
      <c r="O433" s="3"/>
    </row>
    <row r="434" ht="12.75" customHeight="1">
      <c r="O434" s="3"/>
    </row>
    <row r="435" ht="12.75" customHeight="1">
      <c r="O435" s="3"/>
    </row>
    <row r="436" ht="12.75" customHeight="1">
      <c r="O436" s="3"/>
    </row>
    <row r="437" ht="12.75" customHeight="1">
      <c r="O437" s="3"/>
    </row>
    <row r="438" ht="12.75" customHeight="1">
      <c r="O438" s="3"/>
    </row>
    <row r="439" ht="12.75" customHeight="1">
      <c r="O439" s="3"/>
    </row>
    <row r="440" ht="12.75" customHeight="1">
      <c r="O440" s="3"/>
    </row>
    <row r="441" ht="12.75" customHeight="1">
      <c r="O441" s="3"/>
    </row>
    <row r="442" ht="12.75" customHeight="1">
      <c r="O442" s="3"/>
    </row>
    <row r="443" ht="12.75" customHeight="1">
      <c r="O443" s="3"/>
    </row>
    <row r="444" ht="12.75" customHeight="1">
      <c r="O444" s="3"/>
    </row>
    <row r="445" ht="12.75" customHeight="1">
      <c r="O445" s="3"/>
    </row>
    <row r="446" ht="12.75" customHeight="1">
      <c r="O446" s="3"/>
    </row>
    <row r="447" ht="12.75" customHeight="1">
      <c r="O447" s="3"/>
    </row>
    <row r="448" ht="12.75" customHeight="1">
      <c r="O448" s="3"/>
    </row>
    <row r="449" ht="12.75" customHeight="1">
      <c r="O449" s="3"/>
    </row>
    <row r="450" ht="12.75" customHeight="1">
      <c r="O450" s="3"/>
    </row>
    <row r="451" ht="12.75" customHeight="1">
      <c r="O451" s="3"/>
    </row>
    <row r="452" ht="12.75" customHeight="1">
      <c r="O452" s="3"/>
    </row>
    <row r="453" ht="12.75" customHeight="1">
      <c r="O453" s="3"/>
    </row>
    <row r="454" ht="12.75" customHeight="1">
      <c r="O454" s="3"/>
    </row>
    <row r="455" ht="12.75" customHeight="1">
      <c r="O455" s="3"/>
    </row>
    <row r="456" ht="12.75" customHeight="1">
      <c r="O456" s="3"/>
    </row>
    <row r="457" ht="12.75" customHeight="1">
      <c r="O457" s="3"/>
    </row>
    <row r="458" ht="12.75" customHeight="1">
      <c r="O458" s="3"/>
    </row>
    <row r="459" ht="12.75" customHeight="1">
      <c r="O459" s="3"/>
    </row>
    <row r="460" ht="12.75" customHeight="1">
      <c r="O460" s="3"/>
    </row>
    <row r="461" ht="12.75" customHeight="1">
      <c r="O461" s="3"/>
    </row>
    <row r="462" ht="12.75" customHeight="1">
      <c r="O462" s="3"/>
    </row>
    <row r="463" ht="12.75" customHeight="1">
      <c r="O463" s="3"/>
    </row>
    <row r="464" ht="12.75" customHeight="1">
      <c r="O464" s="3"/>
    </row>
    <row r="465" ht="12.75" customHeight="1">
      <c r="O465" s="3"/>
    </row>
    <row r="466" ht="12.75" customHeight="1">
      <c r="O466" s="3"/>
    </row>
    <row r="467" ht="12.75" customHeight="1">
      <c r="O467" s="3"/>
    </row>
    <row r="468" ht="12.75" customHeight="1">
      <c r="O468" s="3"/>
    </row>
    <row r="469" ht="12.75" customHeight="1">
      <c r="O469" s="3"/>
    </row>
    <row r="470" ht="12.75" customHeight="1">
      <c r="O470" s="3"/>
    </row>
    <row r="471" ht="12.75" customHeight="1">
      <c r="O471" s="3"/>
    </row>
    <row r="472" ht="12.75" customHeight="1">
      <c r="O472" s="3"/>
    </row>
    <row r="473" ht="12.75" customHeight="1">
      <c r="O473" s="3"/>
    </row>
    <row r="474" ht="12.75" customHeight="1">
      <c r="O474" s="3"/>
    </row>
    <row r="475" ht="12.75" customHeight="1">
      <c r="O475" s="3"/>
    </row>
    <row r="476" ht="12.75" customHeight="1">
      <c r="O476" s="3"/>
    </row>
    <row r="477" ht="12.75" customHeight="1">
      <c r="O477" s="3"/>
    </row>
    <row r="478" ht="12.75" customHeight="1">
      <c r="O478" s="3"/>
    </row>
    <row r="479" ht="12.75" customHeight="1">
      <c r="O479" s="3"/>
    </row>
    <row r="480" ht="12.75" customHeight="1">
      <c r="O480" s="3"/>
    </row>
    <row r="481" ht="12.75" customHeight="1">
      <c r="O481" s="3"/>
    </row>
    <row r="482" ht="12.75" customHeight="1">
      <c r="O482" s="3"/>
    </row>
    <row r="483" ht="12.75" customHeight="1">
      <c r="O483" s="3"/>
    </row>
    <row r="484" ht="12.75" customHeight="1">
      <c r="O484" s="3"/>
    </row>
    <row r="485" ht="12.75" customHeight="1">
      <c r="O485" s="3"/>
    </row>
    <row r="486" ht="12.75" customHeight="1">
      <c r="O486" s="3"/>
    </row>
    <row r="487" ht="12.75" customHeight="1">
      <c r="O487" s="3"/>
    </row>
    <row r="488" ht="12.75" customHeight="1">
      <c r="O488" s="3"/>
    </row>
    <row r="489" ht="12.75" customHeight="1">
      <c r="O489" s="3"/>
    </row>
    <row r="490" ht="12.75" customHeight="1">
      <c r="O490" s="3"/>
    </row>
    <row r="491" ht="12.75" customHeight="1">
      <c r="O491" s="3"/>
    </row>
    <row r="492" ht="12.75" customHeight="1">
      <c r="O492" s="3"/>
    </row>
    <row r="493" ht="12.75" customHeight="1">
      <c r="O493" s="3"/>
    </row>
    <row r="494" ht="12.75" customHeight="1">
      <c r="O494" s="3"/>
    </row>
    <row r="495" ht="12.75" customHeight="1">
      <c r="O495" s="3"/>
    </row>
    <row r="496" ht="12.75" customHeight="1">
      <c r="O496" s="3"/>
    </row>
    <row r="497" ht="12.75" customHeight="1">
      <c r="O497" s="3"/>
    </row>
    <row r="498" ht="12.75" customHeight="1">
      <c r="O498" s="3"/>
    </row>
    <row r="499" ht="12.75" customHeight="1">
      <c r="O499" s="3"/>
    </row>
    <row r="500" ht="12.75" customHeight="1">
      <c r="O500" s="3"/>
    </row>
    <row r="501" ht="12.75" customHeight="1">
      <c r="O501" s="3"/>
    </row>
    <row r="502" ht="12.75" customHeight="1">
      <c r="O502" s="3"/>
    </row>
    <row r="503" ht="12.75" customHeight="1">
      <c r="O503" s="3"/>
    </row>
    <row r="504" ht="12.75" customHeight="1">
      <c r="O504" s="3"/>
    </row>
    <row r="505" ht="12.75" customHeight="1">
      <c r="O505" s="3"/>
    </row>
    <row r="506" ht="12.75" customHeight="1">
      <c r="O506" s="3"/>
    </row>
    <row r="507" ht="12.75" customHeight="1">
      <c r="O507" s="3"/>
    </row>
    <row r="508" ht="12.75" customHeight="1">
      <c r="O508" s="3"/>
    </row>
    <row r="509" ht="12.75" customHeight="1">
      <c r="O509" s="3"/>
    </row>
    <row r="510" ht="12.75" customHeight="1">
      <c r="O510" s="3"/>
    </row>
    <row r="511" ht="12.75" customHeight="1">
      <c r="O511" s="3"/>
    </row>
    <row r="512" ht="12.75" customHeight="1">
      <c r="O512" s="3"/>
    </row>
    <row r="513" ht="12.75" customHeight="1">
      <c r="O513" s="3"/>
    </row>
    <row r="514" ht="12.75" customHeight="1">
      <c r="O514" s="3"/>
    </row>
    <row r="515" ht="12.75" customHeight="1">
      <c r="O515" s="3"/>
    </row>
    <row r="516" ht="12.75" customHeight="1">
      <c r="O516" s="3"/>
    </row>
    <row r="517" ht="12.75" customHeight="1">
      <c r="O517" s="3"/>
    </row>
    <row r="518" ht="12.75" customHeight="1">
      <c r="O518" s="3"/>
    </row>
    <row r="519" ht="12.75" customHeight="1">
      <c r="O519" s="3"/>
    </row>
    <row r="520" ht="12.75" customHeight="1">
      <c r="O520" s="3"/>
    </row>
    <row r="521" ht="12.75" customHeight="1">
      <c r="O521" s="3"/>
    </row>
    <row r="522" ht="12.75" customHeight="1">
      <c r="O522" s="3"/>
    </row>
    <row r="523" ht="12.75" customHeight="1">
      <c r="O523" s="3"/>
    </row>
    <row r="524" ht="12.75" customHeight="1">
      <c r="O524" s="3"/>
    </row>
    <row r="525" ht="12.75" customHeight="1">
      <c r="O525" s="3"/>
    </row>
    <row r="526" ht="12.75" customHeight="1">
      <c r="O526" s="3"/>
    </row>
    <row r="527" ht="12.75" customHeight="1">
      <c r="O527" s="3"/>
    </row>
    <row r="528" ht="12.75" customHeight="1">
      <c r="O528" s="3"/>
    </row>
    <row r="529" ht="12.75" customHeight="1">
      <c r="O529" s="3"/>
    </row>
    <row r="530" ht="12.75" customHeight="1">
      <c r="O530" s="3"/>
    </row>
    <row r="531" ht="12.75" customHeight="1">
      <c r="O531" s="3"/>
    </row>
    <row r="532" ht="12.75" customHeight="1">
      <c r="O532" s="3"/>
    </row>
    <row r="533" ht="12.75" customHeight="1">
      <c r="O533" s="3"/>
    </row>
    <row r="534" ht="12.75" customHeight="1">
      <c r="O534" s="3"/>
    </row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