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<sst xmlns="http://schemas.openxmlformats.org/spreadsheetml/2006/main" count="23" uniqueCount="23">
  <si>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Dia prop</t>
  </si>
  <si>
    <t>durchmesser rotor</t>
  </si>
  <si>
    <t>% prop</t>
  </si>
  <si>
    <t>Wirkungsgrad</t>
  </si>
  <si>
    <t>TSR</t>
  </si>
  <si>
    <t>Schnelllaufzahl</t>
  </si>
  <si>
    <t>R betw. 2 Ph.</t>
  </si>
  <si>
    <t>Widerstand zw. 2 Ph.</t>
  </si>
  <si>
    <t>U/RPM  DC</t>
  </si>
  <si>
    <t>Volt pro UMP nach gleichr.</t>
  </si>
  <si>
    <t>V wind</t>
  </si>
  <si>
    <t>P prop</t>
  </si>
  <si>
    <t>RPM</t>
  </si>
  <si>
    <t>U unloaded DC</t>
  </si>
  <si>
    <t>U unloaded AC</t>
  </si>
  <si>
    <t>I Phase</t>
  </si>
  <si>
    <t>U loaded AC</t>
  </si>
  <si>
    <t>P loss</t>
  </si>
  <si>
    <t>% elektr.</t>
  </si>
  <si>
    <t>P alternator</t>
  </si>
  <si>
    <t>% eff inverter</t>
  </si>
  <si>
    <t>VDC</t>
  </si>
  <si>
    <t>P grid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</si>
</sst>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N30"/>
  <sheetViews>
    <sheetView tabSelected="1" zoomScale="90" zoomScaleNormal="90" workbookViewId="0" topLeftCell="A11">
      <selection activeCell="B11" sqref="B11"/>
    </sheetView>
  </sheetViews>
  <sheetFormatPr defaultColWidth="12.57421875" defaultRowHeight="12.75"/>
  <cols>
    <col min="1" max="1" width="13.00390625" style="0" customWidth="1"/>
    <col min="2" max="2" width="8.8515625" style="1" customWidth="1"/>
    <col min="3" max="3" width="9.57421875" style="1" customWidth="1"/>
    <col min="4" max="4" width="13.57421875" style="1" customWidth="1"/>
    <col min="5" max="5" width="13.421875" style="1" customWidth="1"/>
    <col min="6" max="6" width="7.421875" style="1" customWidth="1"/>
    <col min="7" max="7" width="10.7109375" style="1" customWidth="1"/>
    <col min="8" max="8" width="7.8515625" style="1" customWidth="1"/>
    <col min="9" max="9" width="8.28125" style="1" customWidth="1"/>
    <col min="10" max="10" width="11.140625" style="1" customWidth="1"/>
    <col min="11" max="11" width="11.8515625" style="1" customWidth="1"/>
    <col min="12" max="12" width="7.28125" style="1" customWidth="1"/>
    <col min="13" max="13" width="9.28125" style="0" customWidth="1"/>
    <col min="14" max="14" width="15.421875" style="0" customWidth="1"/>
    <col min="15" max="16384" width="11.57421875" style="0" customWidth="1"/>
  </cols>
  <sheetData>
    <row r="6" spans="1:4" ht="13.5">
      <c r="A6" t="s">
        <v>0</v>
      </c>
      <c r="B6" s="2">
        <v>4.4</v>
      </c>
      <c r="D6" s="1" t="s">
        <v>1</v>
      </c>
    </row>
    <row r="7" spans="1:4" ht="13.5">
      <c r="A7" t="s">
        <v>2</v>
      </c>
      <c r="B7" s="2">
        <v>40</v>
      </c>
      <c r="D7" s="1" t="s">
        <v>3</v>
      </c>
    </row>
    <row r="8" spans="1:4" ht="13.5">
      <c r="A8" t="s">
        <v>4</v>
      </c>
      <c r="B8" s="2">
        <v>7</v>
      </c>
      <c r="D8" s="1" t="s">
        <v>5</v>
      </c>
    </row>
    <row r="9" spans="1:4" ht="13.5">
      <c r="A9" t="s">
        <v>6</v>
      </c>
      <c r="B9" s="2">
        <v>2.8</v>
      </c>
      <c r="D9" s="1" t="s">
        <v>7</v>
      </c>
    </row>
    <row r="10" spans="1:4" ht="13.5">
      <c r="A10" t="s">
        <v>8</v>
      </c>
      <c r="B10" s="2">
        <v>1.45</v>
      </c>
      <c r="D10" s="1" t="s">
        <v>9</v>
      </c>
    </row>
    <row r="11" ht="12.75">
      <c r="B11" s="3"/>
    </row>
    <row r="14" spans="1:13" ht="12.75">
      <c r="A14" t="s">
        <v>10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1" t="s">
        <v>18</v>
      </c>
      <c r="J14" s="1" t="s">
        <v>19</v>
      </c>
      <c r="K14" s="1" t="s">
        <v>20</v>
      </c>
      <c r="L14" s="1" t="s">
        <v>21</v>
      </c>
      <c r="M14" t="s">
        <v>22</v>
      </c>
    </row>
    <row r="16" spans="1:14" ht="12.75">
      <c r="A16" s="4">
        <v>1</v>
      </c>
      <c r="B16" s="5">
        <f>(0.5*1.23*(PI()*((B6/2)*(B6/2)))*(A16*A16*A16)*(B7/100))</f>
        <v>3.7405058770701523</v>
      </c>
      <c r="C16" s="5">
        <f>(A16*B8*60)/(2*PI()*(B6/2))</f>
        <v>30.384125499361833</v>
      </c>
      <c r="D16" s="5">
        <f>C16*B10</f>
        <v>44.05698197407466</v>
      </c>
      <c r="E16" s="6">
        <f>B10/SQRT(2)*(C16)</f>
        <v>31.152990712481678</v>
      </c>
      <c r="F16" s="6">
        <f>B16/E16/SQRT(3)</f>
        <v>0.06932182193880272</v>
      </c>
      <c r="G16" s="6">
        <f>E16-((B9/2)*F16*SQRT(3))</f>
        <v>30.98489422774193</v>
      </c>
      <c r="H16" s="6">
        <f>3*F16^2*(B9/2)</f>
        <v>0.020183162987043295</v>
      </c>
      <c r="I16" s="6">
        <f>(B16-H16)/B16*100</f>
        <v>99.46041622041636</v>
      </c>
      <c r="J16" s="6">
        <f>B16-H16</f>
        <v>3.720322714083109</v>
      </c>
      <c r="K16" s="6">
        <v>95</v>
      </c>
      <c r="L16" s="7">
        <f>1.33*G16</f>
        <v>41.20990932289677</v>
      </c>
      <c r="M16" s="7">
        <f>J16*(K16/100)</f>
        <v>3.5343065783789536</v>
      </c>
      <c r="N16" s="8"/>
    </row>
    <row r="17" spans="1:14" ht="12.75">
      <c r="A17" s="4">
        <v>2</v>
      </c>
      <c r="B17" s="5">
        <f>(0.5*1.23*(PI()*((B6/2)*(B6/2)))*(A17*A17*A17)*(B7/100))</f>
        <v>29.924047016561218</v>
      </c>
      <c r="C17" s="5">
        <f>(A17*B8*60)/(2*PI()*(B6/2))</f>
        <v>60.768250998723666</v>
      </c>
      <c r="D17" s="5">
        <f>C17*B10</f>
        <v>88.11396394814932</v>
      </c>
      <c r="E17" s="5">
        <f>B10/SQRT(2)*(C17)</f>
        <v>62.305981424963356</v>
      </c>
      <c r="F17" s="5">
        <f>B17/E17/SQRT(3)</f>
        <v>0.2772872877552109</v>
      </c>
      <c r="G17" s="5">
        <f>E17-((B9/2)*F17*SQRT(3))</f>
        <v>61.63359548600436</v>
      </c>
      <c r="H17" s="5">
        <f>3*F17^2*(B9/2)</f>
        <v>0.3229306077926927</v>
      </c>
      <c r="I17" s="6">
        <f>(B17-H17)/B17*100</f>
        <v>98.92083244083271</v>
      </c>
      <c r="J17" s="6">
        <f>B17-H17</f>
        <v>29.601116408768526</v>
      </c>
      <c r="K17" s="6">
        <v>95</v>
      </c>
      <c r="L17" s="7">
        <f>1.33*G17</f>
        <v>81.9726819963858</v>
      </c>
      <c r="M17" s="7">
        <f>J17*(K17/100)</f>
        <v>28.1210605883301</v>
      </c>
      <c r="N17" s="8"/>
    </row>
    <row r="18" spans="1:14" ht="12.75">
      <c r="A18" s="4">
        <v>3</v>
      </c>
      <c r="B18" s="5">
        <f>(0.5*1.23*(PI()*((B6/2)*(B6/2)))*(A18*A18*A18)*(B7/100))</f>
        <v>100.99365868089411</v>
      </c>
      <c r="C18" s="5">
        <f>(A18*B8*60)/(2*PI()*(B6/2))</f>
        <v>91.1523764980855</v>
      </c>
      <c r="D18" s="5">
        <f>C18*B10</f>
        <v>132.17094592222398</v>
      </c>
      <c r="E18" s="5">
        <f>B10/SQRT(2)*(C18)</f>
        <v>93.45897213744503</v>
      </c>
      <c r="F18" s="6">
        <f>B18/E18/SQRT(3)</f>
        <v>0.6238963974492245</v>
      </c>
      <c r="G18" s="5">
        <f>E18-((B9/2)*F18*SQRT(3))</f>
        <v>91.94610377478729</v>
      </c>
      <c r="H18" s="5">
        <f>3*F18^2*(B9/2)</f>
        <v>1.634836201950507</v>
      </c>
      <c r="I18" s="6">
        <f>(B18-H18)/B18*100</f>
        <v>98.38124866124907</v>
      </c>
      <c r="J18" s="6">
        <f>B18-H18</f>
        <v>99.35882247894361</v>
      </c>
      <c r="K18" s="6">
        <v>95</v>
      </c>
      <c r="L18" s="7">
        <f>1.33*G18</f>
        <v>122.2883180204671</v>
      </c>
      <c r="M18" s="7">
        <f>J18*(K18/100)</f>
        <v>94.39088135499642</v>
      </c>
      <c r="N18" s="8"/>
    </row>
    <row r="19" spans="1:14" ht="12.75">
      <c r="A19" s="4">
        <v>4</v>
      </c>
      <c r="B19" s="5">
        <f>(0.5*1.23*(PI()*((B6/2)*(B6/2)))*(A19*A19*A19)*(B7/100))</f>
        <v>239.39237613248974</v>
      </c>
      <c r="C19" s="5">
        <f>(A19*B8*60)/(2*PI()*(B6/2))</f>
        <v>121.53650199744733</v>
      </c>
      <c r="D19" s="5">
        <f>C19*B10</f>
        <v>176.22792789629864</v>
      </c>
      <c r="E19" s="5">
        <f>B10/SQRT(2)*(C19)</f>
        <v>124.61196284992671</v>
      </c>
      <c r="F19" s="5">
        <f>B19/E19/SQRT(3)</f>
        <v>1.1091491510208435</v>
      </c>
      <c r="G19" s="5">
        <f>E19-((B9/2)*F19*SQRT(3))</f>
        <v>121.92241909409073</v>
      </c>
      <c r="H19" s="5">
        <f>3*F19^2*(B9/2)</f>
        <v>5.166889724683084</v>
      </c>
      <c r="I19" s="6">
        <f>(B19-H19)/B19*100</f>
        <v>97.84166488166545</v>
      </c>
      <c r="J19" s="6">
        <f>B19-H19</f>
        <v>234.22548640780667</v>
      </c>
      <c r="K19" s="6">
        <v>95</v>
      </c>
      <c r="L19" s="7">
        <f>1.33*G19</f>
        <v>162.15681739514068</v>
      </c>
      <c r="M19" s="7">
        <f>J19*(K19/100)</f>
        <v>222.51421208741633</v>
      </c>
      <c r="N19" s="8"/>
    </row>
    <row r="20" spans="1:14" ht="12.75">
      <c r="A20" s="4">
        <v>5</v>
      </c>
      <c r="B20" s="5">
        <f>(0.5*1.23*(PI()*((B6/2)*(B6/2)))*(A20*A20*A20)*(B7/100))</f>
        <v>467.56323463376907</v>
      </c>
      <c r="C20" s="5">
        <f>(A20*B8*60)/(2*PI()*(B6/2))</f>
        <v>151.92062749680917</v>
      </c>
      <c r="D20" s="5">
        <f>C20*B10</f>
        <v>220.2849098703733</v>
      </c>
      <c r="E20" s="5">
        <f>B10/SQRT(2)*(C20)</f>
        <v>155.7649535624084</v>
      </c>
      <c r="F20" s="6">
        <f>B20/E20/SQRT(3)</f>
        <v>1.733045548470068</v>
      </c>
      <c r="G20" s="5">
        <f>E20-((B9/2)*F20*SQRT(3))</f>
        <v>151.56254144391468</v>
      </c>
      <c r="H20" s="5">
        <f>3*F20^2*(B9/2)</f>
        <v>12.614476866902057</v>
      </c>
      <c r="I20" s="6">
        <f>(B20-H20)/B20*100</f>
        <v>97.3020811020818</v>
      </c>
      <c r="J20" s="6">
        <f>B20-H20</f>
        <v>454.948757766867</v>
      </c>
      <c r="K20" s="6">
        <v>95</v>
      </c>
      <c r="L20" s="7">
        <f>1.33*G20</f>
        <v>201.57818012040653</v>
      </c>
      <c r="M20" s="7">
        <f>J20*(K20/100)</f>
        <v>432.20131987852363</v>
      </c>
      <c r="N20" s="8"/>
    </row>
    <row r="21" spans="1:14" ht="12.75">
      <c r="A21" s="4">
        <v>6</v>
      </c>
      <c r="B21" s="5">
        <f>(0.5*1.23*(PI()*((B6/2)*(B6/2)))*(A21*A21*A21)*(B7/100))</f>
        <v>807.9492694471529</v>
      </c>
      <c r="C21" s="5">
        <f>(A21*B8*60)/(2*PI()*(B6/2))</f>
        <v>182.304752996171</v>
      </c>
      <c r="D21" s="5">
        <f>C21*B10</f>
        <v>264.34189184444796</v>
      </c>
      <c r="E21" s="5">
        <f>B10/SQRT(2)*(C21)</f>
        <v>186.91794427489006</v>
      </c>
      <c r="F21" s="5">
        <f>B21/E21/SQRT(3)</f>
        <v>2.495585589796898</v>
      </c>
      <c r="G21" s="5">
        <f>E21-((B9/2)*F21*SQRT(3))</f>
        <v>180.8664708242591</v>
      </c>
      <c r="H21" s="5">
        <f>3*F21^2*(B9/2)</f>
        <v>26.15737923120811</v>
      </c>
      <c r="I21" s="6">
        <f>(B21-H21)/B21*100</f>
        <v>96.76249732249816</v>
      </c>
      <c r="J21" s="6">
        <f>B21-H21</f>
        <v>781.7918902159448</v>
      </c>
      <c r="K21" s="6">
        <v>95</v>
      </c>
      <c r="L21" s="7">
        <f>1.33*G21</f>
        <v>240.5524061962646</v>
      </c>
      <c r="M21" s="7">
        <f>J21*(K21/100)</f>
        <v>742.7022957051475</v>
      </c>
      <c r="N21" s="8"/>
    </row>
    <row r="22" spans="1:14" ht="12.75">
      <c r="A22" s="4">
        <v>7</v>
      </c>
      <c r="B22" s="5">
        <f>(0.5*1.23*(PI()*((B6/2)*(B6/2)))*(A22*A22*A22)*(B7/100))</f>
        <v>1282.9935158350622</v>
      </c>
      <c r="C22" s="5">
        <f>(A22*B8*60)/(2*PI()*(B6/2))</f>
        <v>212.68887849553283</v>
      </c>
      <c r="D22" s="5">
        <f>C22*B10</f>
        <v>308.3988738185226</v>
      </c>
      <c r="E22" s="5">
        <f>B10/SQRT(2)*(C22)</f>
        <v>218.07093498737174</v>
      </c>
      <c r="F22" s="6">
        <f>B22/E22/SQRT(3)</f>
        <v>3.396769275001333</v>
      </c>
      <c r="G22" s="5">
        <f>E22-((B9/2)*F22*SQRT(3))</f>
        <v>209.83420723512404</v>
      </c>
      <c r="H22" s="5">
        <f>3*F22^2*(B9/2)</f>
        <v>48.45977433189095</v>
      </c>
      <c r="I22" s="6">
        <f>(B22-H22)/B22*100</f>
        <v>96.22291354291453</v>
      </c>
      <c r="J22" s="6">
        <f>B22-H22</f>
        <v>1234.5337415031713</v>
      </c>
      <c r="K22" s="6">
        <v>95</v>
      </c>
      <c r="L22" s="7">
        <f>1.33*G22</f>
        <v>279.079495622715</v>
      </c>
      <c r="M22" s="7">
        <f>J22*(K22/100)</f>
        <v>1172.8070544280126</v>
      </c>
      <c r="N22" s="8"/>
    </row>
    <row r="23" spans="1:14" ht="12.75">
      <c r="A23" s="4">
        <v>8</v>
      </c>
      <c r="B23" s="5">
        <f>(0.5*1.23*(PI()*((B6/2)*(B6/2)))*(A23*A23*A23)*(B7/100))</f>
        <v>1915.139009059918</v>
      </c>
      <c r="C23" s="5">
        <f>(A23*B8*60)/(2*PI()*(B6/2))</f>
        <v>243.07300399489466</v>
      </c>
      <c r="D23" s="5">
        <f>C23*B10</f>
        <v>352.4558557925973</v>
      </c>
      <c r="E23" s="5">
        <f>B10/SQRT(2)*(C23)</f>
        <v>249.22392569985342</v>
      </c>
      <c r="F23" s="5">
        <f>B23/E23/SQRT(3)</f>
        <v>4.436596604083374</v>
      </c>
      <c r="G23" s="5">
        <f>E23-((B9/2)*F23*SQRT(3))</f>
        <v>238.4657506765095</v>
      </c>
      <c r="H23" s="5">
        <f>3*F23^2*(B9/2)</f>
        <v>82.67023559492934</v>
      </c>
      <c r="I23" s="6">
        <f>(B23-H23)/B23*100</f>
        <v>95.68332976333089</v>
      </c>
      <c r="J23" s="6">
        <f>B23-H23</f>
        <v>1832.4687734649885</v>
      </c>
      <c r="K23" s="6">
        <v>95</v>
      </c>
      <c r="L23" s="7">
        <f>1.33*G23</f>
        <v>317.15944839975765</v>
      </c>
      <c r="M23" s="7">
        <f>J23*(K23/100)</f>
        <v>1740.845334791739</v>
      </c>
      <c r="N23" s="8"/>
    </row>
    <row r="24" spans="1:14" ht="12.75">
      <c r="A24" s="4">
        <v>9</v>
      </c>
      <c r="B24" s="5">
        <f>(0.5*1.23*(PI()*((B6/2)*(B6/2)))*(A24*A24*A24)*(B7/100))</f>
        <v>2726.828784384141</v>
      </c>
      <c r="C24" s="5">
        <f>(A24*B8*60)/(2*PI()*(B6/2))</f>
        <v>273.4571294942565</v>
      </c>
      <c r="D24" s="5">
        <f>C24*B10</f>
        <v>396.5128377666719</v>
      </c>
      <c r="E24" s="5">
        <f>B10/SQRT(2)*(C24)</f>
        <v>280.3769164123351</v>
      </c>
      <c r="F24" s="6">
        <f>B24/E24/SQRT(3)</f>
        <v>5.615067577043019</v>
      </c>
      <c r="G24" s="5">
        <f>E24-((B9/2)*F24*SQRT(3))</f>
        <v>266.76110114841543</v>
      </c>
      <c r="H24" s="5">
        <f>3*F24^2*(B9/2)</f>
        <v>132.421732357991</v>
      </c>
      <c r="I24" s="6">
        <f>(B24-H24)/B24*100</f>
        <v>95.14374598374724</v>
      </c>
      <c r="J24" s="6">
        <f>B24-H24</f>
        <v>2594.40705202615</v>
      </c>
      <c r="K24" s="6">
        <v>95</v>
      </c>
      <c r="L24" s="7">
        <f>1.33*G24</f>
        <v>354.79226452739255</v>
      </c>
      <c r="M24" s="7">
        <f>J24*(K24/100)</f>
        <v>2464.686699424842</v>
      </c>
      <c r="N24" s="8"/>
    </row>
    <row r="25" spans="1:14" ht="12.75">
      <c r="A25" s="4">
        <v>10</v>
      </c>
      <c r="B25" s="5">
        <f>(0.5*1.23*(PI()*((B6/2)*(B6/2)))*(A25*A25*A25)*(B7/100))</f>
        <v>3740.5058770701526</v>
      </c>
      <c r="C25" s="5">
        <f>(A25*B8*60)/(2*PI()*(B6/2))</f>
        <v>303.84125499361835</v>
      </c>
      <c r="D25" s="5">
        <f>C25*B10</f>
        <v>440.5698197407466</v>
      </c>
      <c r="E25" s="5">
        <f>B10/SQRT(2)*(C25)</f>
        <v>311.5299071248168</v>
      </c>
      <c r="F25" s="5">
        <f>B25/E25/SQRT(3)</f>
        <v>6.932182193880272</v>
      </c>
      <c r="G25" s="5">
        <f>E25-((B9/2)*F25*SQRT(3))</f>
        <v>294.7202586508419</v>
      </c>
      <c r="H25" s="5">
        <f>3*F25^2*(B9/2)</f>
        <v>201.83162987043292</v>
      </c>
      <c r="I25" s="6">
        <f>(B25-H25)/B25*100</f>
        <v>94.6041622041636</v>
      </c>
      <c r="J25" s="6">
        <f>B25-H25</f>
        <v>3538.6742471997195</v>
      </c>
      <c r="K25" s="6">
        <v>95</v>
      </c>
      <c r="L25" s="7">
        <f>1.33*G25</f>
        <v>391.97794400561975</v>
      </c>
      <c r="M25" s="7">
        <f>J25*(K25/100)</f>
        <v>3361.7405348397333</v>
      </c>
      <c r="N25" s="8"/>
    </row>
    <row r="26" spans="1:14" ht="12.75">
      <c r="A26" s="4">
        <v>11</v>
      </c>
      <c r="B26" s="5">
        <f>(0.5*1.23*(PI()*((B6/2)*(B6/2)))*(A26*A26*A26)*(B7/100))</f>
        <v>4978.613322380374</v>
      </c>
      <c r="C26" s="5">
        <f>(A26*B8*60)/(2*PI()*(B6/2))</f>
        <v>334.22538049298015</v>
      </c>
      <c r="D26" s="5">
        <f>C26*B10</f>
        <v>484.6268017148212</v>
      </c>
      <c r="E26" s="5">
        <f>B10/SQRT(2)*(C26)</f>
        <v>342.6828978372984</v>
      </c>
      <c r="F26" s="6">
        <f>B26/E26/SQRT(3)</f>
        <v>8.387940454595132</v>
      </c>
      <c r="G26" s="5">
        <f>E26-((B9/2)*F26*SQRT(3))</f>
        <v>322.3432231837888</v>
      </c>
      <c r="H26" s="5">
        <f>3*F26^2*(B9/2)</f>
        <v>295.50168929330107</v>
      </c>
      <c r="I26" s="6">
        <f>(B26-H26)/B26*100</f>
        <v>94.06457842457996</v>
      </c>
      <c r="J26" s="6">
        <f>B26-H26</f>
        <v>4683.111633087073</v>
      </c>
      <c r="K26" s="6">
        <v>95</v>
      </c>
      <c r="L26" s="7">
        <f>1.33*G26</f>
        <v>428.7164868344391</v>
      </c>
      <c r="M26" s="7">
        <f>J26*(K26/100)</f>
        <v>4448.956051432719</v>
      </c>
      <c r="N26" s="8"/>
    </row>
    <row r="27" spans="1:14" ht="12.75">
      <c r="A27" s="4">
        <v>12</v>
      </c>
      <c r="B27" s="5">
        <f>(0.5*1.23*(PI()*((B6/2)*(B6/2)))*(A27*A27*A27)*(B7/100))</f>
        <v>6463.594155577223</v>
      </c>
      <c r="C27" s="5">
        <f>(A27*B8*60)/(2*PI()*(B6/2))</f>
        <v>364.609505992342</v>
      </c>
      <c r="D27" s="5">
        <f>C27*B10</f>
        <v>528.6837836888959</v>
      </c>
      <c r="E27" s="5">
        <f>B10/SQRT(2)*(C27)</f>
        <v>373.8358885497801</v>
      </c>
      <c r="F27" s="5">
        <f>B27/E27/SQRT(3)</f>
        <v>9.982342359187593</v>
      </c>
      <c r="G27" s="5">
        <f>E27-((B9/2)*F27*SQRT(3))</f>
        <v>349.6299947472563</v>
      </c>
      <c r="H27" s="5">
        <f>3*F27^2*(B9/2)</f>
        <v>418.5180676993298</v>
      </c>
      <c r="I27" s="6">
        <f>(B27-H27)/B27*100</f>
        <v>93.52499464499633</v>
      </c>
      <c r="J27" s="6">
        <f>B27-H27</f>
        <v>6045.076087877894</v>
      </c>
      <c r="K27" s="6">
        <v>95</v>
      </c>
      <c r="L27" s="7">
        <f>1.33*G27</f>
        <v>465.00789301385095</v>
      </c>
      <c r="M27" s="7">
        <f>J27*(K27/100)</f>
        <v>5742.822283483999</v>
      </c>
      <c r="N27" s="8"/>
    </row>
    <row r="28" spans="1:14" ht="12.75">
      <c r="A28" s="4">
        <v>13</v>
      </c>
      <c r="B28" s="5">
        <f>(0.5*1.23*(PI()*((B6/2)*(B6/2)))*(A28*A28*A28)*(B7/100))</f>
        <v>8217.891411923125</v>
      </c>
      <c r="C28" s="5">
        <f>(A28*B8*60)/(2*PI()*(B6/2))</f>
        <v>394.99363149170387</v>
      </c>
      <c r="D28" s="5">
        <f>C28*B10</f>
        <v>572.7407656629706</v>
      </c>
      <c r="E28" s="5">
        <f>B10/SQRT(2)*(C28)</f>
        <v>404.98887926226183</v>
      </c>
      <c r="F28" s="5">
        <f>B28/E28/SQRT(3)</f>
        <v>11.71538790765766</v>
      </c>
      <c r="G28" s="5">
        <f>E28-((B9/2)*F28*SQRT(3))</f>
        <v>376.5805733412443</v>
      </c>
      <c r="H28" s="5">
        <f>3*F28^2*(B9/2)</f>
        <v>576.4513180729436</v>
      </c>
      <c r="I28" s="6">
        <f>(B28-H28)/B28*100</f>
        <v>92.98541086541269</v>
      </c>
      <c r="J28" s="6">
        <f>B28-H28</f>
        <v>7641.440093850181</v>
      </c>
      <c r="K28" s="6">
        <v>95</v>
      </c>
      <c r="L28" s="7">
        <f>1.33*G28</f>
        <v>500.85216254385494</v>
      </c>
      <c r="M28" s="7">
        <f>J28*(K28/100)</f>
        <v>7259.368089157671</v>
      </c>
      <c r="N28" s="8"/>
    </row>
    <row r="29" spans="1:14" ht="12.75">
      <c r="A29" s="4">
        <v>14</v>
      </c>
      <c r="B29" s="5">
        <f>(0.5*1.23*(PI()*((B6/2)*(B6/2)))*(A29*A29*A29)*(B7/100))</f>
        <v>10263.948126680498</v>
      </c>
      <c r="C29" s="5">
        <f>(A29*B8*60)/(2*PI()*(B6/2))</f>
        <v>425.37775699106567</v>
      </c>
      <c r="D29" s="5">
        <f>C29*B10</f>
        <v>616.7977476370452</v>
      </c>
      <c r="E29" s="5">
        <f>B10/SQRT(2)*(C29)</f>
        <v>436.1418699747435</v>
      </c>
      <c r="F29" s="6">
        <f>B29/E29/SQRT(3)</f>
        <v>13.587077100005333</v>
      </c>
      <c r="G29" s="5">
        <f>E29-((B9/2)*F29*SQRT(3))</f>
        <v>403.19495896575273</v>
      </c>
      <c r="H29" s="5">
        <f>3*F29^2*(B9/2)</f>
        <v>775.3563893102552</v>
      </c>
      <c r="I29" s="6">
        <f>(B29-H29)/B29*100</f>
        <v>92.44582708582905</v>
      </c>
      <c r="J29" s="6">
        <f>B29-H29</f>
        <v>9488.591737370243</v>
      </c>
      <c r="K29" s="6">
        <v>95</v>
      </c>
      <c r="L29" s="7">
        <f>1.33*G29</f>
        <v>536.2492954244511</v>
      </c>
      <c r="M29" s="7">
        <f>J29*(K29/100)</f>
        <v>9014.16215050173</v>
      </c>
      <c r="N29" s="8"/>
    </row>
    <row r="30" spans="1:14" ht="12.75">
      <c r="A30" s="4">
        <v>15</v>
      </c>
      <c r="B30" s="5">
        <f>(0.5*1.23*(PI()*((B6/2)*(B6/2)))*(A30*A30*A30)*(B7/100))</f>
        <v>12624.207335111765</v>
      </c>
      <c r="C30" s="5">
        <f>(A30*B8*60)/(2*PI()*(B6/2))</f>
        <v>455.7618824904275</v>
      </c>
      <c r="D30" s="5">
        <f>C30*B10</f>
        <v>660.8547296111199</v>
      </c>
      <c r="E30" s="5">
        <f>B10/SQRT(2)*(C30)</f>
        <v>467.2948606872252</v>
      </c>
      <c r="F30" s="5">
        <f>B30/E30/SQRT(3)</f>
        <v>15.597409936230612</v>
      </c>
      <c r="G30" s="5">
        <f>E30-((B9/2)*F30*SQRT(3))</f>
        <v>429.4731516207817</v>
      </c>
      <c r="H30" s="5">
        <f>3*F30^2*(B9/2)</f>
        <v>1021.7726262190668</v>
      </c>
      <c r="I30" s="6">
        <f>(B30-H30)/B30*100</f>
        <v>91.90624330624541</v>
      </c>
      <c r="J30" s="6">
        <f>B30-H30</f>
        <v>11602.434708892699</v>
      </c>
      <c r="K30" s="6">
        <v>95</v>
      </c>
      <c r="L30" s="7">
        <f>1.33*G30</f>
        <v>571.1992916556397</v>
      </c>
      <c r="M30" s="7">
        <f>J30*(K30/100)</f>
        <v>11022.312973448063</v>
      </c>
      <c r="N30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2011-04-20T04:41:38Z</dcterms:created>
  <dcterms:modified xsi:type="dcterms:W3CDTF">2014-12-20T08:05:36Z</dcterms:modified>
  <cp:category/>
  <cp:version/>
  <cp:contentType/>
  <cp:contentStatus/>
  <cp:revision>21</cp:revision>
</cp:coreProperties>
</file>