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55" windowWidth="218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<sst xmlns="http://schemas.openxmlformats.org/spreadsheetml/2006/main" count="204" uniqueCount="138">
  <si>
    <t>1. Ladebeginn ausrechnen:</t>
  </si>
  <si>
    <t>Variablen einsetzen:</t>
  </si>
  <si>
    <t>Resultate:</t>
  </si>
  <si>
    <t>Einheit:</t>
  </si>
  <si>
    <t>Schnellaufzahl</t>
  </si>
  <si>
    <t>1. TSR (n)</t>
  </si>
  <si>
    <t>Umdrehungen/Minute</t>
  </si>
  <si>
    <t>RPM ( U / min)</t>
  </si>
  <si>
    <t>Windgeschw. (NUR für Ladebeginn)</t>
  </si>
  <si>
    <t>2. V (m/s)</t>
  </si>
  <si>
    <t>Durchmesser</t>
  </si>
  <si>
    <t>3. D (m)</t>
  </si>
  <si>
    <t>Umdrehungen/Sekunde</t>
  </si>
  <si>
    <t>RPS ( U / Sek)</t>
  </si>
  <si>
    <t>2. Geschwindigkeit der Spulen:</t>
  </si>
  <si>
    <t>Anzahl Spulen</t>
  </si>
  <si>
    <t>1. Spulen (n)</t>
  </si>
  <si>
    <t>Umfang in Loch-Mitte</t>
  </si>
  <si>
    <t>m</t>
  </si>
  <si>
    <t>Maße der Spule</t>
  </si>
  <si>
    <t>&gt; Radius bei Lochmitte</t>
  </si>
  <si>
    <t>mm</t>
  </si>
  <si>
    <t>Spulenlochlänge</t>
  </si>
  <si>
    <t>2. Länge(mm)</t>
  </si>
  <si>
    <t>Spulenlochbreite aussen</t>
  </si>
  <si>
    <t>3. Breite(mm)</t>
  </si>
  <si>
    <t>Geschw. In Mitte Spulenlöcher</t>
  </si>
  <si>
    <t>m/s</t>
  </si>
  <si>
    <t>Spulenlochbreite innen</t>
  </si>
  <si>
    <t>4. Breite(mm)</t>
  </si>
  <si>
    <t>Schenkelbreite (von oben gesehen)</t>
  </si>
  <si>
    <t>5. Breite(mm)</t>
  </si>
  <si>
    <t>Abstand zw. Spulen</t>
  </si>
  <si>
    <t>6. Abstand (mm)</t>
  </si>
  <si>
    <t>Abstand Spulenende zu Statorrand</t>
  </si>
  <si>
    <t xml:space="preserve">7. Abstand (mm) </t>
  </si>
  <si>
    <t>Statordurchmesser</t>
  </si>
  <si>
    <t>cm</t>
  </si>
  <si>
    <t>Magnetscheibendurchmesser</t>
  </si>
  <si>
    <t>(Nur Annäherungswerte)</t>
  </si>
  <si>
    <t>3. Magnetische Flussdichte:</t>
  </si>
  <si>
    <t>N52</t>
  </si>
  <si>
    <t>N50</t>
  </si>
  <si>
    <t>Dicke Magnet</t>
  </si>
  <si>
    <t>1. Dicke (mm)</t>
  </si>
  <si>
    <t>N48</t>
  </si>
  <si>
    <t>Luftspalt zwischen Magneten</t>
  </si>
  <si>
    <t>2. Abstand (mm)</t>
  </si>
  <si>
    <t>&gt;&gt; Max 2xMagnetdicke !</t>
  </si>
  <si>
    <t>N45</t>
  </si>
  <si>
    <t>Wertigkeit Magnet</t>
  </si>
  <si>
    <t>3. Grad ( Tesla)</t>
  </si>
  <si>
    <t>Magnetische Flussdichte:</t>
  </si>
  <si>
    <t>Tesla</t>
  </si>
  <si>
    <t>N42</t>
  </si>
  <si>
    <t>N40</t>
  </si>
  <si>
    <t>4. Anzahl der benötigten Wicklungen:</t>
  </si>
  <si>
    <t>Systemspannung (12V,24V,48V,240V,...)</t>
  </si>
  <si>
    <t>1. Spannung (Volt)</t>
  </si>
  <si>
    <t>Breite Magnet</t>
  </si>
  <si>
    <t>Länge Magnet</t>
  </si>
  <si>
    <t>4. Länge(mm)</t>
  </si>
  <si>
    <t>Anzahl Magnet-Pole</t>
  </si>
  <si>
    <t>5. Magnetpole (n)</t>
  </si>
  <si>
    <t>Anzahl Phasen</t>
  </si>
  <si>
    <t>6. Phasen (n)</t>
  </si>
  <si>
    <t>a) Sternschaltung (Y)</t>
  </si>
  <si>
    <t>Anzahl Wicklungen/Spule</t>
  </si>
  <si>
    <t>Wicklungen</t>
  </si>
  <si>
    <t>b) Dreieckschaltung (D)</t>
  </si>
  <si>
    <t>5. Spulenschenkeldicke (Höhe)</t>
  </si>
  <si>
    <t>Drahtdurchmesser</t>
  </si>
  <si>
    <t>1. D (mm)</t>
  </si>
  <si>
    <t>Packdichte</t>
  </si>
  <si>
    <t>2. Dichte(Faktor)</t>
  </si>
  <si>
    <t>Drähte in Hand</t>
  </si>
  <si>
    <t>3. Anzahl (n)</t>
  </si>
  <si>
    <t>Schichtdicke Laminat über den Spulen</t>
  </si>
  <si>
    <t>4. Dicke (mm)</t>
  </si>
  <si>
    <t>(je Statorseite)</t>
  </si>
  <si>
    <t>Abstand zwischen Stator und Magneten</t>
  </si>
  <si>
    <t>5. Abstand (mm)</t>
  </si>
  <si>
    <t>Dicke(Höhe)</t>
  </si>
  <si>
    <t>wenn rot, dann zu dick !</t>
  </si>
  <si>
    <t>6. Drahtlänge:</t>
  </si>
  <si>
    <t>Drahtlänge/Spule</t>
  </si>
  <si>
    <t>Gesamtlänge aller Spulen</t>
  </si>
  <si>
    <t>Gesamtgewicht aller Spulen</t>
  </si>
  <si>
    <t>g</t>
  </si>
  <si>
    <t>7. Innenwiderstand</t>
  </si>
  <si>
    <t>Spezifischer Widerstand des Drahtes</t>
  </si>
  <si>
    <t>1. Widerstand (ohm)</t>
  </si>
  <si>
    <t>Gesamtinnenwiderstand</t>
  </si>
  <si>
    <t>Ohm</t>
  </si>
  <si>
    <t>8. Leistung / Wirkungsgrad:</t>
  </si>
  <si>
    <t>(gilt nur für den Fall von Batterieladung)</t>
  </si>
  <si>
    <t>Luftdichte</t>
  </si>
  <si>
    <t>Kg/m' 3</t>
  </si>
  <si>
    <t>Leistung Rotor</t>
  </si>
  <si>
    <t>Watt</t>
  </si>
  <si>
    <t>Rotorwirkungsgrad</t>
  </si>
  <si>
    <t>%</t>
  </si>
  <si>
    <t>Ladestrom vor Gleichrichter</t>
  </si>
  <si>
    <t>A</t>
  </si>
  <si>
    <t>Spannungsabfall Gleichrichter</t>
  </si>
  <si>
    <t>V</t>
  </si>
  <si>
    <t>Leistung Generator</t>
  </si>
  <si>
    <t>Windgeschwindigkeit (für Leistungsber.)</t>
  </si>
  <si>
    <t>Wirkungsgrad Generator</t>
  </si>
  <si>
    <t>Verlustleistung Generator</t>
  </si>
  <si>
    <t>Verluste durch Gleichrichter</t>
  </si>
  <si>
    <t>Ladeleistung an Batterie</t>
  </si>
  <si>
    <t>Ladestrom nach Gleichrichter</t>
  </si>
  <si>
    <t>Wirk-grad Gen +Gleichrichter</t>
  </si>
  <si>
    <t>Gesamtwirkungsgrad Anlage</t>
  </si>
  <si>
    <t>Dreieckschaltung</t>
  </si>
  <si>
    <t>Strom</t>
  </si>
  <si>
    <t>Summe (Pe+Pv)</t>
  </si>
  <si>
    <t>P(elektrisch)</t>
  </si>
  <si>
    <t>P(Verlust)</t>
  </si>
  <si>
    <t>V(Wind)</t>
  </si>
  <si>
    <t>P(mechanisch)</t>
  </si>
  <si>
    <t>P(elektisch)</t>
  </si>
  <si>
    <t>Verlust Gleichr.</t>
  </si>
  <si>
    <t>P(Batterie)</t>
  </si>
  <si>
    <t>Wirkungsgrad</t>
  </si>
  <si>
    <t>Hilfen:</t>
  </si>
  <si>
    <t>Generator</t>
  </si>
  <si>
    <t>Scheibengenerator Berechnung V1.7</t>
  </si>
  <si>
    <t>Querschnitt</t>
  </si>
  <si>
    <t>max. Strom</t>
  </si>
  <si>
    <t>AC</t>
  </si>
  <si>
    <t>DC</t>
  </si>
  <si>
    <t>nicht wesentlich mehr als Feld G42, sonst nur kurzzeitig!</t>
  </si>
  <si>
    <t>zulässige Stromdichte [A/mm²]</t>
  </si>
  <si>
    <t>Kontrolle Luftspalt</t>
  </si>
  <si>
    <t>parallel</t>
  </si>
  <si>
    <t>16M-12S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</si>
</sst>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4"/>
      <color indexed="9"/>
      <name val="Arial"/>
      <family val="2"/>
    </font>
    <font>
      <sz val="14.25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3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14.25"/>
      <color indexed="8"/>
      <name val="Arial"/>
      <family val="2"/>
    </font>
    <font>
      <b/>
      <sz val="17.25"/>
      <color indexed="8"/>
      <name val="Arial"/>
      <family val="2"/>
    </font>
    <font>
      <b/>
      <sz val="1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3" xfId="0" applyFill="1" applyBorder="1" applyAlignment="1">
      <alignment/>
    </xf>
    <xf numFmtId="0" fontId="1" fillId="36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0" xfId="0" applyFont="1" applyFill="1" applyAlignment="1">
      <alignment horizontal="right"/>
    </xf>
    <xf numFmtId="164" fontId="0" fillId="36" borderId="21" xfId="0" applyNumberFormat="1" applyFill="1" applyBorder="1" applyAlignment="1">
      <alignment/>
    </xf>
    <xf numFmtId="0" fontId="1" fillId="34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2" fontId="0" fillId="36" borderId="21" xfId="0" applyNumberForma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6" borderId="20" xfId="0" applyFill="1" applyBorder="1" applyAlignment="1">
      <alignment/>
    </xf>
    <xf numFmtId="0" fontId="1" fillId="37" borderId="16" xfId="0" applyFont="1" applyFill="1" applyBorder="1" applyAlignment="1">
      <alignment/>
    </xf>
    <xf numFmtId="0" fontId="0" fillId="37" borderId="0" xfId="0" applyFill="1" applyBorder="1" applyAlignment="1">
      <alignment/>
    </xf>
    <xf numFmtId="2" fontId="0" fillId="36" borderId="24" xfId="0" applyNumberFormat="1" applyFill="1" applyBorder="1" applyAlignment="1">
      <alignment/>
    </xf>
    <xf numFmtId="0" fontId="0" fillId="37" borderId="29" xfId="0" applyFont="1" applyFill="1" applyBorder="1" applyAlignment="1">
      <alignment/>
    </xf>
    <xf numFmtId="0" fontId="1" fillId="38" borderId="21" xfId="0" applyFont="1" applyFill="1" applyBorder="1" applyAlignment="1">
      <alignment/>
    </xf>
    <xf numFmtId="2" fontId="0" fillId="37" borderId="0" xfId="0" applyNumberFormat="1" applyFill="1" applyAlignment="1">
      <alignment/>
    </xf>
    <xf numFmtId="0" fontId="0" fillId="37" borderId="30" xfId="0" applyFont="1" applyFill="1" applyBorder="1" applyAlignment="1">
      <alignment/>
    </xf>
    <xf numFmtId="2" fontId="0" fillId="36" borderId="20" xfId="0" applyNumberForma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0" borderId="0" xfId="0" applyBorder="1" applyAlignment="1">
      <alignment/>
    </xf>
    <xf numFmtId="0" fontId="0" fillId="37" borderId="0" xfId="0" applyFont="1" applyFill="1" applyBorder="1" applyAlignment="1">
      <alignment horizontal="right"/>
    </xf>
    <xf numFmtId="0" fontId="0" fillId="37" borderId="26" xfId="0" applyFill="1" applyBorder="1" applyAlignment="1">
      <alignment/>
    </xf>
    <xf numFmtId="0" fontId="0" fillId="37" borderId="26" xfId="0" applyFont="1" applyFill="1" applyBorder="1" applyAlignment="1">
      <alignment horizontal="right"/>
    </xf>
    <xf numFmtId="0" fontId="0" fillId="37" borderId="27" xfId="0" applyFill="1" applyBorder="1" applyAlignment="1">
      <alignment/>
    </xf>
    <xf numFmtId="0" fontId="0" fillId="39" borderId="32" xfId="0" applyFont="1" applyFill="1" applyBorder="1" applyAlignment="1">
      <alignment/>
    </xf>
    <xf numFmtId="0" fontId="0" fillId="39" borderId="33" xfId="0" applyFill="1" applyBorder="1" applyAlignment="1">
      <alignment/>
    </xf>
    <xf numFmtId="0" fontId="0" fillId="35" borderId="0" xfId="0" applyFill="1" applyBorder="1" applyAlignment="1">
      <alignment/>
    </xf>
    <xf numFmtId="0" fontId="0" fillId="39" borderId="3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right"/>
    </xf>
    <xf numFmtId="0" fontId="0" fillId="36" borderId="21" xfId="0" applyFill="1" applyBorder="1" applyAlignment="1">
      <alignment/>
    </xf>
    <xf numFmtId="0" fontId="0" fillId="35" borderId="36" xfId="0" applyFill="1" applyBorder="1" applyAlignment="1">
      <alignment/>
    </xf>
    <xf numFmtId="0" fontId="0" fillId="39" borderId="37" xfId="0" applyFont="1" applyFill="1" applyBorder="1" applyAlignment="1">
      <alignment/>
    </xf>
    <xf numFmtId="0" fontId="0" fillId="39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23" xfId="0" applyFont="1" applyFill="1" applyBorder="1" applyAlignment="1">
      <alignment/>
    </xf>
    <xf numFmtId="1" fontId="0" fillId="37" borderId="0" xfId="0" applyNumberFormat="1" applyFill="1" applyAlignment="1">
      <alignment/>
    </xf>
    <xf numFmtId="0" fontId="0" fillId="40" borderId="16" xfId="0" applyFont="1" applyFill="1" applyBorder="1" applyAlignment="1">
      <alignment/>
    </xf>
    <xf numFmtId="1" fontId="0" fillId="36" borderId="21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0" fillId="37" borderId="40" xfId="0" applyFill="1" applyBorder="1" applyAlignment="1">
      <alignment/>
    </xf>
    <xf numFmtId="0" fontId="0" fillId="37" borderId="25" xfId="0" applyFill="1" applyBorder="1" applyAlignment="1">
      <alignment/>
    </xf>
    <xf numFmtId="0" fontId="1" fillId="35" borderId="16" xfId="0" applyFont="1" applyFill="1" applyBorder="1" applyAlignment="1">
      <alignment/>
    </xf>
    <xf numFmtId="2" fontId="1" fillId="38" borderId="21" xfId="0" applyNumberFormat="1" applyFont="1" applyFill="1" applyBorder="1" applyAlignment="1">
      <alignment/>
    </xf>
    <xf numFmtId="0" fontId="6" fillId="35" borderId="18" xfId="0" applyFont="1" applyFill="1" applyBorder="1" applyAlignment="1">
      <alignment/>
    </xf>
    <xf numFmtId="0" fontId="1" fillId="35" borderId="30" xfId="0" applyFont="1" applyFill="1" applyBorder="1" applyAlignment="1">
      <alignment/>
    </xf>
    <xf numFmtId="2" fontId="0" fillId="36" borderId="22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0" fontId="0" fillId="35" borderId="41" xfId="0" applyFont="1" applyFill="1" applyBorder="1" applyAlignment="1">
      <alignment/>
    </xf>
    <xf numFmtId="0" fontId="1" fillId="34" borderId="42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40" borderId="17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164" fontId="0" fillId="36" borderId="20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left"/>
    </xf>
    <xf numFmtId="164" fontId="0" fillId="36" borderId="22" xfId="0" applyNumberFormat="1" applyFont="1" applyFill="1" applyBorder="1" applyAlignment="1">
      <alignment horizontal="right"/>
    </xf>
    <xf numFmtId="2" fontId="1" fillId="34" borderId="43" xfId="0" applyNumberFormat="1" applyFont="1" applyFill="1" applyBorder="1" applyAlignment="1">
      <alignment horizontal="left"/>
    </xf>
    <xf numFmtId="0" fontId="1" fillId="37" borderId="0" xfId="0" applyFont="1" applyFill="1" applyBorder="1" applyAlignment="1">
      <alignment/>
    </xf>
    <xf numFmtId="164" fontId="1" fillId="36" borderId="22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64" fontId="7" fillId="36" borderId="22" xfId="0" applyNumberFormat="1" applyFont="1" applyFill="1" applyBorder="1" applyAlignment="1">
      <alignment horizontal="right"/>
    </xf>
    <xf numFmtId="2" fontId="0" fillId="37" borderId="18" xfId="0" applyNumberFormat="1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" fontId="0" fillId="37" borderId="18" xfId="0" applyNumberFormat="1" applyFill="1" applyBorder="1" applyAlignment="1">
      <alignment/>
    </xf>
    <xf numFmtId="0" fontId="0" fillId="37" borderId="44" xfId="0" applyFont="1" applyFill="1" applyBorder="1" applyAlignment="1">
      <alignment/>
    </xf>
    <xf numFmtId="0" fontId="0" fillId="0" borderId="46" xfId="0" applyBorder="1" applyAlignment="1">
      <alignment/>
    </xf>
    <xf numFmtId="10" fontId="0" fillId="0" borderId="0" xfId="0" applyNumberFormat="1" applyFill="1" applyAlignment="1">
      <alignment/>
    </xf>
    <xf numFmtId="0" fontId="0" fillId="37" borderId="47" xfId="0" applyFont="1" applyFill="1" applyBorder="1" applyAlignment="1">
      <alignment/>
    </xf>
    <xf numFmtId="164" fontId="0" fillId="36" borderId="24" xfId="0" applyNumberFormat="1" applyFont="1" applyFill="1" applyBorder="1" applyAlignment="1">
      <alignment horizontal="right"/>
    </xf>
    <xf numFmtId="2" fontId="0" fillId="37" borderId="0" xfId="0" applyNumberFormat="1" applyFont="1" applyFill="1" applyBorder="1" applyAlignment="1">
      <alignment horizontal="left"/>
    </xf>
    <xf numFmtId="0" fontId="0" fillId="37" borderId="1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164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39" xfId="0" applyFill="1" applyBorder="1" applyAlignment="1">
      <alignment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2" fontId="0" fillId="0" borderId="0" xfId="0" applyNumberFormat="1" applyAlignment="1">
      <alignment/>
    </xf>
    <xf numFmtId="0" fontId="0" fillId="35" borderId="0" xfId="0" applyFill="1" applyAlignment="1">
      <alignment horizontal="right" indent="1"/>
    </xf>
    <xf numFmtId="0" fontId="0" fillId="35" borderId="0" xfId="0" applyFill="1" applyAlignment="1">
      <alignment horizontal="right"/>
    </xf>
    <xf numFmtId="164" fontId="1" fillId="34" borderId="20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1" fillId="36" borderId="21" xfId="0" applyNumberFormat="1" applyFont="1" applyFill="1" applyBorder="1" applyAlignment="1">
      <alignment/>
    </xf>
    <xf numFmtId="2" fontId="1" fillId="36" borderId="20" xfId="0" applyNumberFormat="1" applyFont="1" applyFill="1" applyBorder="1" applyAlignment="1">
      <alignment/>
    </xf>
    <xf numFmtId="2" fontId="1" fillId="36" borderId="22" xfId="0" applyNumberFormat="1" applyFont="1" applyFill="1" applyBorder="1" applyAlignment="1">
      <alignment/>
    </xf>
    <xf numFmtId="2" fontId="1" fillId="36" borderId="24" xfId="0" applyNumberFormat="1" applyFont="1" applyFill="1" applyBorder="1" applyAlignment="1">
      <alignment/>
    </xf>
    <xf numFmtId="2" fontId="0" fillId="38" borderId="2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164" fontId="54" fillId="36" borderId="22" xfId="0" applyNumberFormat="1" applyFont="1" applyFill="1" applyBorder="1" applyAlignment="1">
      <alignment horizontal="right"/>
    </xf>
    <xf numFmtId="0" fontId="0" fillId="37" borderId="0" xfId="0" applyFill="1" applyAlignment="1">
      <alignment horizontal="left" indent="1"/>
    </xf>
    <xf numFmtId="2" fontId="55" fillId="36" borderId="21" xfId="0" applyNumberFormat="1" applyFont="1" applyFill="1" applyBorder="1" applyAlignment="1">
      <alignment/>
    </xf>
    <xf numFmtId="2" fontId="54" fillId="34" borderId="24" xfId="0" applyNumberFormat="1" applyFont="1" applyFill="1" applyBorder="1" applyAlignment="1">
      <alignment horizontal="left"/>
    </xf>
    <xf numFmtId="0" fontId="53" fillId="34" borderId="20" xfId="0" applyFont="1" applyFill="1" applyBorder="1" applyAlignment="1">
      <alignment/>
    </xf>
    <xf numFmtId="1" fontId="1" fillId="36" borderId="21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53" fillId="34" borderId="21" xfId="0" applyFont="1" applyFill="1" applyBorder="1" applyAlignment="1">
      <alignment/>
    </xf>
    <xf numFmtId="0" fontId="53" fillId="34" borderId="2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5"/>
          <c:w val="0.78875"/>
          <c:h val="0.7625"/>
        </c:manualLayout>
      </c:layout>
      <c:scatterChart>
        <c:scatterStyle val="lineMarker"/>
        <c:varyColors val="0"/>
        <c:ser>
          <c:idx val="0"/>
          <c:order val="0"/>
          <c:tx>
            <c:v>Generator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Sheet2!$J$7:$J$33</c:f>
              <c:numCache>
                <c:ptCount val="27"/>
                <c:pt idx="0">
                  <c:v>6</c:v>
                </c:pt>
                <c:pt idx="1">
                  <c:v>15</c:v>
                </c:pt>
                <c:pt idx="2">
                  <c:v>24</c:v>
                </c:pt>
                <c:pt idx="3">
                  <c:v>39</c:v>
                </c:pt>
                <c:pt idx="4">
                  <c:v>60</c:v>
                </c:pt>
                <c:pt idx="5">
                  <c:v>84</c:v>
                </c:pt>
                <c:pt idx="6">
                  <c:v>117</c:v>
                </c:pt>
                <c:pt idx="7">
                  <c:v>153</c:v>
                </c:pt>
                <c:pt idx="8">
                  <c:v>198</c:v>
                </c:pt>
                <c:pt idx="9">
                  <c:v>249.00000000000003</c:v>
                </c:pt>
                <c:pt idx="10">
                  <c:v>306</c:v>
                </c:pt>
                <c:pt idx="11">
                  <c:v>369</c:v>
                </c:pt>
                <c:pt idx="12">
                  <c:v>441</c:v>
                </c:pt>
                <c:pt idx="13">
                  <c:v>519</c:v>
                </c:pt>
                <c:pt idx="14">
                  <c:v>600</c:v>
                </c:pt>
                <c:pt idx="15">
                  <c:v>690</c:v>
                </c:pt>
                <c:pt idx="16">
                  <c:v>780</c:v>
                </c:pt>
                <c:pt idx="17">
                  <c:v>885</c:v>
                </c:pt>
                <c:pt idx="18">
                  <c:v>1005</c:v>
                </c:pt>
                <c:pt idx="19">
                  <c:v>1110</c:v>
                </c:pt>
                <c:pt idx="20">
                  <c:v>1230</c:v>
                </c:pt>
              </c:numCache>
            </c:numRef>
          </c:yVal>
          <c:smooth val="1"/>
        </c:ser>
        <c:ser>
          <c:idx val="1"/>
          <c:order val="1"/>
          <c:tx>
            <c:v>Repeller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Sheet2!$I$7:$I$27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6015460"/>
        <c:axId val="32812549"/>
      </c:scatterChart>
      <c:valAx>
        <c:axId val="2601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549"/>
        <c:crossesAt val="0"/>
        <c:crossBetween val="midCat"/>
        <c:dispUnits/>
        <c:majorUnit val="1"/>
      </c:valAx>
      <c:valAx>
        <c:axId val="32812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"/>
          <c:y val="0.439"/>
          <c:w val="0.144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Leistungskurven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3775"/>
          <c:w val="0.81575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Sheet3!$H$7:$H$33</c:f>
              <c:numCache>
                <c:ptCount val="2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Sheet3!$J$7:$J$33</c:f>
              <c:numCache>
                <c:ptCount val="27"/>
                <c:pt idx="0">
                  <c:v>6</c:v>
                </c:pt>
                <c:pt idx="1">
                  <c:v>15</c:v>
                </c:pt>
                <c:pt idx="2">
                  <c:v>24</c:v>
                </c:pt>
                <c:pt idx="3">
                  <c:v>39</c:v>
                </c:pt>
                <c:pt idx="4">
                  <c:v>60</c:v>
                </c:pt>
                <c:pt idx="5">
                  <c:v>87</c:v>
                </c:pt>
                <c:pt idx="6">
                  <c:v>117</c:v>
                </c:pt>
                <c:pt idx="7">
                  <c:v>156</c:v>
                </c:pt>
                <c:pt idx="8">
                  <c:v>201</c:v>
                </c:pt>
                <c:pt idx="9">
                  <c:v>255</c:v>
                </c:pt>
                <c:pt idx="10">
                  <c:v>315</c:v>
                </c:pt>
                <c:pt idx="11">
                  <c:v>384</c:v>
                </c:pt>
                <c:pt idx="12">
                  <c:v>462</c:v>
                </c:pt>
                <c:pt idx="13">
                  <c:v>546</c:v>
                </c:pt>
                <c:pt idx="14">
                  <c:v>630</c:v>
                </c:pt>
                <c:pt idx="15">
                  <c:v>735</c:v>
                </c:pt>
                <c:pt idx="16">
                  <c:v>840</c:v>
                </c:pt>
                <c:pt idx="17">
                  <c:v>960</c:v>
                </c:pt>
                <c:pt idx="18">
                  <c:v>1095</c:v>
                </c:pt>
                <c:pt idx="19">
                  <c:v>1230</c:v>
                </c:pt>
                <c:pt idx="20">
                  <c:v>1365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Sheet3!$H$7:$H$27</c:f>
              <c:numCache>
                <c:ptCount val="21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3.5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5.5</c:v>
                </c:pt>
                <c:pt idx="8">
                  <c:v>6</c:v>
                </c:pt>
                <c:pt idx="9">
                  <c:v>6.5</c:v>
                </c:pt>
                <c:pt idx="10">
                  <c:v>7</c:v>
                </c:pt>
                <c:pt idx="11">
                  <c:v>7.5</c:v>
                </c:pt>
                <c:pt idx="12">
                  <c:v>8</c:v>
                </c:pt>
                <c:pt idx="13">
                  <c:v>8.5</c:v>
                </c:pt>
                <c:pt idx="14">
                  <c:v>9</c:v>
                </c:pt>
                <c:pt idx="15">
                  <c:v>9.5</c:v>
                </c:pt>
                <c:pt idx="16">
                  <c:v>10</c:v>
                </c:pt>
                <c:pt idx="17">
                  <c:v>10.5</c:v>
                </c:pt>
                <c:pt idx="18">
                  <c:v>11</c:v>
                </c:pt>
                <c:pt idx="19">
                  <c:v>11.5</c:v>
                </c:pt>
                <c:pt idx="20">
                  <c:v>12</c:v>
                </c:pt>
              </c:numCache>
            </c:numRef>
          </c:xVal>
          <c:yVal>
            <c:numRef>
              <c:f>Sheet3!$I$7:$I$27</c:f>
              <c:numCache>
                <c:ptCount val="21"/>
                <c:pt idx="0">
                  <c:v>7.79014533024</c:v>
                </c:pt>
                <c:pt idx="1">
                  <c:v>15.215127598125</c:v>
                </c:pt>
                <c:pt idx="2">
                  <c:v>26.29174048956</c:v>
                </c:pt>
                <c:pt idx="3">
                  <c:v>41.750310129255</c:v>
                </c:pt>
                <c:pt idx="4">
                  <c:v>62.32116264192</c:v>
                </c:pt>
                <c:pt idx="5">
                  <c:v>88.734624152265</c:v>
                </c:pt>
                <c:pt idx="6">
                  <c:v>121.721020785</c:v>
                </c:pt>
                <c:pt idx="7">
                  <c:v>162.01067866483498</c:v>
                </c:pt>
                <c:pt idx="8">
                  <c:v>210.33392391648</c:v>
                </c:pt>
                <c:pt idx="9">
                  <c:v>267.421082664645</c:v>
                </c:pt>
                <c:pt idx="10">
                  <c:v>334.00248103404</c:v>
                </c:pt>
                <c:pt idx="11">
                  <c:v>410.80844514937496</c:v>
                </c:pt>
                <c:pt idx="12">
                  <c:v>498.56930113536</c:v>
                </c:pt>
                <c:pt idx="13">
                  <c:v>598.015375116705</c:v>
                </c:pt>
                <c:pt idx="14">
                  <c:v>709.87699321812</c:v>
                </c:pt>
                <c:pt idx="15">
                  <c:v>834.8844815643149</c:v>
                </c:pt>
                <c:pt idx="16">
                  <c:v>973.76816628</c:v>
                </c:pt>
                <c:pt idx="17">
                  <c:v>1127.258373489885</c:v>
                </c:pt>
                <c:pt idx="18">
                  <c:v>1296.0854293186799</c:v>
                </c:pt>
                <c:pt idx="19">
                  <c:v>1480.9796598910948</c:v>
                </c:pt>
                <c:pt idx="20">
                  <c:v>1682.67139133184</c:v>
                </c:pt>
              </c:numCache>
            </c:numRef>
          </c:yVal>
          <c:smooth val="1"/>
        </c:ser>
        <c:axId val="26877486"/>
        <c:axId val="40570783"/>
      </c:scatterChart>
      <c:valAx>
        <c:axId val="2687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Windgeschwindigkeit (m/s)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70783"/>
        <c:crossesAt val="0"/>
        <c:crossBetween val="midCat"/>
        <c:dispUnits/>
        <c:majorUnit val="1"/>
      </c:valAx>
      <c:valAx>
        <c:axId val="4057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Leistung (W)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7486"/>
        <c:crossesAt val="0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8"/>
          <c:y val="0.443"/>
          <c:w val="0.116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95</xdr:row>
      <xdr:rowOff>228600</xdr:rowOff>
    </xdr:from>
    <xdr:to>
      <xdr:col>7</xdr:col>
      <xdr:colOff>9525</xdr:colOff>
      <xdr:row>124</xdr:row>
      <xdr:rowOff>0</xdr:rowOff>
    </xdr:to>
    <xdr:graphicFrame>
      <xdr:nvGraphicFramePr>
        <xdr:cNvPr id="1" name="Diagramm 1"/>
        <xdr:cNvGraphicFramePr/>
      </xdr:nvGraphicFramePr>
      <xdr:xfrm>
        <a:off x="295275" y="15925800"/>
        <a:ext cx="85248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124</xdr:row>
      <xdr:rowOff>219075</xdr:rowOff>
    </xdr:from>
    <xdr:to>
      <xdr:col>7</xdr:col>
      <xdr:colOff>9525</xdr:colOff>
      <xdr:row>154</xdr:row>
      <xdr:rowOff>152400</xdr:rowOff>
    </xdr:to>
    <xdr:graphicFrame>
      <xdr:nvGraphicFramePr>
        <xdr:cNvPr id="2" name="Diagramm 2"/>
        <xdr:cNvGraphicFramePr/>
      </xdr:nvGraphicFramePr>
      <xdr:xfrm>
        <a:off x="304800" y="20678775"/>
        <a:ext cx="85153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85725</xdr:colOff>
      <xdr:row>2</xdr:row>
      <xdr:rowOff>57150</xdr:rowOff>
    </xdr:from>
    <xdr:to>
      <xdr:col>15</xdr:col>
      <xdr:colOff>600075</xdr:colOff>
      <xdr:row>25</xdr:row>
      <xdr:rowOff>133350</xdr:rowOff>
    </xdr:to>
    <xdr:pic>
      <xdr:nvPicPr>
        <xdr:cNvPr id="3" name="Picture 6" descr="legend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25075" y="447675"/>
          <a:ext cx="41719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95" zoomScaleNormal="95" zoomScalePageLayoutView="0" workbookViewId="0" topLeftCell="A16">
      <selection activeCell="D77" sqref="D77"/>
    </sheetView>
  </sheetViews>
  <sheetFormatPr defaultColWidth="9.140625" defaultRowHeight="12.75"/>
  <cols>
    <col min="1" max="1" width="4.421875" style="0" customWidth="1"/>
    <col min="2" max="2" width="36.57421875" style="0" customWidth="1"/>
    <col min="3" max="3" width="18.00390625" style="0" customWidth="1"/>
    <col min="4" max="4" width="9.140625" style="0" customWidth="1"/>
    <col min="5" max="5" width="28.57421875" style="0" customWidth="1"/>
    <col min="6" max="6" width="19.7109375" style="0" customWidth="1"/>
    <col min="7" max="7" width="15.7109375" style="0" customWidth="1"/>
    <col min="8" max="8" width="9.28125" style="0" customWidth="1"/>
  </cols>
  <sheetData>
    <row r="1" spans="2:5" s="1" customFormat="1" ht="18">
      <c r="B1" s="2" t="s">
        <v>128</v>
      </c>
      <c r="E1" s="2" t="s">
        <v>137</v>
      </c>
    </row>
    <row r="2" ht="12.75">
      <c r="G2" s="3"/>
    </row>
    <row r="3" spans="2:7" ht="12.75">
      <c r="B3" s="4" t="s">
        <v>0</v>
      </c>
      <c r="C3" s="5" t="s">
        <v>1</v>
      </c>
      <c r="D3" s="6"/>
      <c r="E3" s="7"/>
      <c r="F3" s="8" t="s">
        <v>2</v>
      </c>
      <c r="G3" s="9" t="s">
        <v>3</v>
      </c>
    </row>
    <row r="4" spans="2:7" ht="12.75">
      <c r="B4" s="10"/>
      <c r="C4" s="11"/>
      <c r="D4" s="12"/>
      <c r="E4" s="12"/>
      <c r="F4" s="12"/>
      <c r="G4" s="13"/>
    </row>
    <row r="5" spans="2:7" ht="12.75">
      <c r="B5" s="14" t="s">
        <v>4</v>
      </c>
      <c r="C5" s="12" t="s">
        <v>5</v>
      </c>
      <c r="D5" s="128">
        <v>7</v>
      </c>
      <c r="E5" s="16" t="s">
        <v>6</v>
      </c>
      <c r="F5" s="17">
        <f>(D6*D5*60)/(2*PI()*(D7/2))</f>
        <v>167.1126902464901</v>
      </c>
      <c r="G5" s="13" t="s">
        <v>7</v>
      </c>
    </row>
    <row r="6" spans="2:7" ht="12.75">
      <c r="B6" s="14" t="s">
        <v>8</v>
      </c>
      <c r="C6" s="12" t="s">
        <v>9</v>
      </c>
      <c r="D6" s="18">
        <v>3</v>
      </c>
      <c r="E6" s="12"/>
      <c r="F6" s="12"/>
      <c r="G6" s="13"/>
    </row>
    <row r="7" spans="2:7" ht="12.75">
      <c r="B7" s="14" t="s">
        <v>10</v>
      </c>
      <c r="C7" s="19" t="s">
        <v>11</v>
      </c>
      <c r="D7" s="20">
        <v>2.4</v>
      </c>
      <c r="E7" s="16" t="s">
        <v>12</v>
      </c>
      <c r="F7" s="21">
        <f>F5/60</f>
        <v>2.7852115041081684</v>
      </c>
      <c r="G7" s="13" t="s">
        <v>13</v>
      </c>
    </row>
    <row r="8" spans="2:7" ht="12.75">
      <c r="B8" s="22"/>
      <c r="C8" s="23"/>
      <c r="D8" s="23"/>
      <c r="E8" s="23"/>
      <c r="F8" s="23"/>
      <c r="G8" s="24"/>
    </row>
    <row r="9" spans="2:10" ht="12.75">
      <c r="B9" s="25" t="s">
        <v>14</v>
      </c>
      <c r="C9" s="26"/>
      <c r="D9" s="26"/>
      <c r="E9" s="26"/>
      <c r="F9" s="26"/>
      <c r="G9" s="27"/>
      <c r="J9" s="28"/>
    </row>
    <row r="10" spans="2:10" ht="12.75">
      <c r="B10" s="29"/>
      <c r="C10" s="30"/>
      <c r="D10" s="31"/>
      <c r="E10" s="31"/>
      <c r="F10" s="31"/>
      <c r="G10" s="32"/>
      <c r="J10" s="28"/>
    </row>
    <row r="11" spans="2:10" ht="12.75">
      <c r="B11" s="33" t="s">
        <v>15</v>
      </c>
      <c r="C11" s="34" t="s">
        <v>16</v>
      </c>
      <c r="D11" s="131">
        <v>12</v>
      </c>
      <c r="E11" s="36" t="s">
        <v>17</v>
      </c>
      <c r="F11" s="37">
        <f>(D14+(D16*2)+D17+D15+(D16*2))*D11/2/1000</f>
        <v>0.7098</v>
      </c>
      <c r="G11" s="32" t="s">
        <v>18</v>
      </c>
      <c r="J11" s="28"/>
    </row>
    <row r="12" spans="2:10" ht="12.75">
      <c r="B12" s="38" t="s">
        <v>19</v>
      </c>
      <c r="C12" s="39"/>
      <c r="D12" s="31"/>
      <c r="E12" s="36" t="s">
        <v>20</v>
      </c>
      <c r="F12" s="40">
        <f>F11/(2*PI())*1000</f>
        <v>112.9681786066273</v>
      </c>
      <c r="G12" s="32" t="s">
        <v>21</v>
      </c>
      <c r="J12" s="28"/>
    </row>
    <row r="13" spans="2:10" ht="12.75">
      <c r="B13" s="29" t="s">
        <v>22</v>
      </c>
      <c r="C13" s="41" t="s">
        <v>23</v>
      </c>
      <c r="D13" s="15">
        <v>47.6</v>
      </c>
      <c r="E13" s="31"/>
      <c r="F13" s="31"/>
      <c r="G13" s="32"/>
      <c r="J13" s="28"/>
    </row>
    <row r="14" spans="2:10" ht="12.75">
      <c r="B14" s="29" t="s">
        <v>24</v>
      </c>
      <c r="C14" s="29" t="s">
        <v>25</v>
      </c>
      <c r="D14" s="18">
        <v>34.3</v>
      </c>
      <c r="E14" s="36" t="s">
        <v>26</v>
      </c>
      <c r="F14" s="21">
        <f>(F5/60)*F11</f>
        <v>1.976943125615978</v>
      </c>
      <c r="G14" s="32" t="s">
        <v>27</v>
      </c>
      <c r="J14" s="28"/>
    </row>
    <row r="15" spans="2:7" ht="12.75">
      <c r="B15" s="29" t="s">
        <v>28</v>
      </c>
      <c r="C15" s="29" t="s">
        <v>29</v>
      </c>
      <c r="D15" s="18">
        <v>10</v>
      </c>
      <c r="E15" s="31"/>
      <c r="F15" s="31"/>
      <c r="G15" s="32"/>
    </row>
    <row r="16" spans="2:11" ht="12.75">
      <c r="B16" s="29" t="s">
        <v>30</v>
      </c>
      <c r="C16" s="29" t="s">
        <v>31</v>
      </c>
      <c r="D16" s="42">
        <v>16</v>
      </c>
      <c r="E16" s="31"/>
      <c r="F16" s="31"/>
      <c r="G16" s="32"/>
      <c r="K16" s="3"/>
    </row>
    <row r="17" spans="2:11" ht="12.75">
      <c r="B17" s="29" t="s">
        <v>32</v>
      </c>
      <c r="C17" s="29" t="s">
        <v>33</v>
      </c>
      <c r="D17" s="18">
        <v>10</v>
      </c>
      <c r="E17" s="31"/>
      <c r="F17" s="43"/>
      <c r="G17" s="32"/>
      <c r="K17" s="3"/>
    </row>
    <row r="18" spans="2:11" ht="12.75">
      <c r="B18" s="39" t="s">
        <v>34</v>
      </c>
      <c r="C18" s="44" t="s">
        <v>35</v>
      </c>
      <c r="D18" s="20">
        <v>10</v>
      </c>
      <c r="E18" s="36" t="s">
        <v>36</v>
      </c>
      <c r="F18" s="45">
        <f>(D11*(D15+(D16*2)+(D17*2))/PI())/10/1.25+(0.2*D18)+(2*D13/10)+(4*D16/10)</f>
        <v>36.86580442565922</v>
      </c>
      <c r="G18" s="46" t="s">
        <v>37</v>
      </c>
      <c r="H18" s="47"/>
      <c r="I18" s="47"/>
      <c r="K18" s="3"/>
    </row>
    <row r="19" spans="2:11" ht="12.75">
      <c r="B19" s="39"/>
      <c r="C19" s="39"/>
      <c r="D19" s="39"/>
      <c r="E19" s="48" t="s">
        <v>38</v>
      </c>
      <c r="F19" s="40">
        <f>(D11*(D15+(D16*2)+(D17*2))/PI())/10/1.25-(2*D16/10)+(2*D13/10)+(4*D16/10)+2</f>
        <v>33.665804425659225</v>
      </c>
      <c r="G19" s="46" t="s">
        <v>37</v>
      </c>
      <c r="K19" s="3"/>
    </row>
    <row r="20" spans="2:7" ht="12.75">
      <c r="B20" s="49"/>
      <c r="C20" s="49"/>
      <c r="D20" s="49"/>
      <c r="E20" s="50" t="s">
        <v>39</v>
      </c>
      <c r="F20" s="49"/>
      <c r="G20" s="51"/>
    </row>
    <row r="21" spans="2:11" ht="12.75">
      <c r="B21" s="25" t="s">
        <v>40</v>
      </c>
      <c r="C21" s="12"/>
      <c r="D21" s="12"/>
      <c r="E21" s="12"/>
      <c r="F21" s="12"/>
      <c r="G21" s="13"/>
      <c r="H21" s="52" t="s">
        <v>41</v>
      </c>
      <c r="I21" s="53">
        <v>1.43</v>
      </c>
      <c r="K21" s="3"/>
    </row>
    <row r="22" spans="2:11" ht="12.75">
      <c r="B22" s="10"/>
      <c r="C22" s="11"/>
      <c r="D22" s="54"/>
      <c r="E22" s="12"/>
      <c r="F22" s="12"/>
      <c r="G22" s="13"/>
      <c r="H22" s="55" t="s">
        <v>42</v>
      </c>
      <c r="I22" s="56">
        <v>1.4</v>
      </c>
      <c r="K22" s="3"/>
    </row>
    <row r="23" spans="2:11" ht="12.75">
      <c r="B23" s="14" t="s">
        <v>43</v>
      </c>
      <c r="C23" s="11" t="s">
        <v>44</v>
      </c>
      <c r="D23" s="35">
        <v>10</v>
      </c>
      <c r="F23" s="54"/>
      <c r="G23" s="13"/>
      <c r="H23" s="55" t="s">
        <v>45</v>
      </c>
      <c r="I23" s="56">
        <v>1.38</v>
      </c>
      <c r="K23" s="3"/>
    </row>
    <row r="24" spans="2:11" ht="12.75">
      <c r="B24" s="14" t="s">
        <v>46</v>
      </c>
      <c r="C24" s="57" t="s">
        <v>47</v>
      </c>
      <c r="D24" s="42">
        <v>18</v>
      </c>
      <c r="E24" s="58" t="s">
        <v>48</v>
      </c>
      <c r="F24" s="54"/>
      <c r="G24" s="13"/>
      <c r="H24" s="55" t="s">
        <v>49</v>
      </c>
      <c r="I24" s="56">
        <v>1.32</v>
      </c>
      <c r="K24" s="3"/>
    </row>
    <row r="25" spans="2:11" ht="12.75">
      <c r="B25" s="14" t="s">
        <v>50</v>
      </c>
      <c r="C25" s="10" t="s">
        <v>51</v>
      </c>
      <c r="D25" s="18">
        <v>1.32</v>
      </c>
      <c r="E25" s="59" t="s">
        <v>52</v>
      </c>
      <c r="F25" s="60">
        <f>D25-((D25*(D24/(2*D23)))*0.5)</f>
        <v>0.726</v>
      </c>
      <c r="G25" s="13" t="s">
        <v>53</v>
      </c>
      <c r="H25" s="55" t="s">
        <v>54</v>
      </c>
      <c r="I25" s="56">
        <v>1.28</v>
      </c>
      <c r="K25" s="3"/>
    </row>
    <row r="26" spans="2:11" ht="12.75">
      <c r="B26" s="22"/>
      <c r="C26" s="61"/>
      <c r="D26" s="61"/>
      <c r="E26" s="23"/>
      <c r="F26" s="23"/>
      <c r="G26" s="24"/>
      <c r="H26" s="62" t="s">
        <v>55</v>
      </c>
      <c r="I26" s="63">
        <v>1.25</v>
      </c>
      <c r="K26" s="3"/>
    </row>
    <row r="27" spans="2:11" ht="12.75">
      <c r="B27" s="25" t="s">
        <v>56</v>
      </c>
      <c r="C27" s="31"/>
      <c r="D27" s="31"/>
      <c r="E27" s="31"/>
      <c r="F27" s="31"/>
      <c r="G27" s="64"/>
      <c r="K27" s="3"/>
    </row>
    <row r="28" spans="2:7" ht="12.75">
      <c r="B28" s="29"/>
      <c r="C28" s="30"/>
      <c r="D28" s="31"/>
      <c r="E28" s="31"/>
      <c r="F28" s="31"/>
      <c r="G28" s="32"/>
    </row>
    <row r="29" spans="2:7" ht="12.75">
      <c r="B29" s="33" t="s">
        <v>57</v>
      </c>
      <c r="C29" s="31" t="s">
        <v>58</v>
      </c>
      <c r="D29" s="128">
        <v>30</v>
      </c>
      <c r="E29" s="125"/>
      <c r="F29" s="31"/>
      <c r="G29" s="32"/>
    </row>
    <row r="30" spans="2:7" ht="12.75">
      <c r="B30" s="33" t="s">
        <v>59</v>
      </c>
      <c r="C30" s="31" t="s">
        <v>25</v>
      </c>
      <c r="D30" s="18">
        <v>30</v>
      </c>
      <c r="E30" s="31"/>
      <c r="F30" s="31"/>
      <c r="G30" s="32"/>
    </row>
    <row r="31" spans="2:7" ht="12.75">
      <c r="B31" s="33" t="s">
        <v>60</v>
      </c>
      <c r="C31" s="31" t="s">
        <v>61</v>
      </c>
      <c r="D31" s="18">
        <v>46</v>
      </c>
      <c r="E31" s="31"/>
      <c r="F31" s="31"/>
      <c r="G31" s="32"/>
    </row>
    <row r="32" spans="2:7" ht="12.75">
      <c r="B32" s="33" t="s">
        <v>62</v>
      </c>
      <c r="C32" s="31" t="s">
        <v>63</v>
      </c>
      <c r="D32" s="132">
        <v>16</v>
      </c>
      <c r="E32" s="31"/>
      <c r="F32" s="31"/>
      <c r="G32" s="32"/>
    </row>
    <row r="33" spans="2:7" ht="12.75">
      <c r="B33" s="33" t="s">
        <v>64</v>
      </c>
      <c r="C33" s="65" t="s">
        <v>65</v>
      </c>
      <c r="D33" s="20">
        <v>3</v>
      </c>
      <c r="E33" s="31"/>
      <c r="F33" s="31"/>
      <c r="G33" s="32"/>
    </row>
    <row r="34" spans="2:7" ht="12.75">
      <c r="B34" s="29"/>
      <c r="C34" s="31"/>
      <c r="D34" s="31"/>
      <c r="E34" s="30"/>
      <c r="F34" s="66"/>
      <c r="G34" s="32"/>
    </row>
    <row r="35" spans="2:10" ht="12.75">
      <c r="B35" s="67" t="s">
        <v>66</v>
      </c>
      <c r="C35" s="31"/>
      <c r="D35" s="32"/>
      <c r="E35" s="31" t="s">
        <v>67</v>
      </c>
      <c r="F35" s="129">
        <f>((((D29+1.4)/(SQRT(D33)*SQRT(2)))/((2*D32*F25*F7*D30/1000*D31/1000)*(D11/D33))))</f>
        <v>35.88972790714397</v>
      </c>
      <c r="G35" s="32" t="s">
        <v>68</v>
      </c>
      <c r="H35" s="69"/>
      <c r="J35" s="70"/>
    </row>
    <row r="36" spans="2:7" ht="12.75">
      <c r="B36" s="29"/>
      <c r="C36" s="31"/>
      <c r="D36" s="32"/>
      <c r="E36" s="31"/>
      <c r="F36" s="71"/>
      <c r="G36" s="32"/>
    </row>
    <row r="37" spans="2:7" ht="12.75">
      <c r="B37" s="67" t="s">
        <v>69</v>
      </c>
      <c r="C37" s="31"/>
      <c r="D37" s="32"/>
      <c r="E37" s="65" t="s">
        <v>67</v>
      </c>
      <c r="F37" s="68">
        <f>(((D29+1.4)/1.414)/(2*D32*F25*F7*D30/1000*D31/1000))/(D11/D33)</f>
        <v>62.172220919256254</v>
      </c>
      <c r="G37" s="32" t="s">
        <v>68</v>
      </c>
    </row>
    <row r="38" spans="2:7" ht="12.75">
      <c r="B38" s="72"/>
      <c r="C38" s="49"/>
      <c r="D38" s="49"/>
      <c r="E38" s="49"/>
      <c r="F38" s="49"/>
      <c r="G38" s="51"/>
    </row>
    <row r="39" spans="2:7" ht="12.75">
      <c r="B39" s="25" t="s">
        <v>70</v>
      </c>
      <c r="C39" s="12"/>
      <c r="D39" s="12"/>
      <c r="E39" s="12"/>
      <c r="F39" s="12"/>
      <c r="G39" s="13"/>
    </row>
    <row r="40" spans="2:7" ht="26.25" thickBot="1">
      <c r="B40" s="10"/>
      <c r="C40" s="11"/>
      <c r="D40" s="12"/>
      <c r="E40" s="113" t="s">
        <v>129</v>
      </c>
      <c r="F40" s="123" t="s">
        <v>134</v>
      </c>
      <c r="G40" s="114" t="s">
        <v>130</v>
      </c>
    </row>
    <row r="41" spans="2:8" ht="13.5" thickBot="1">
      <c r="B41" s="14" t="s">
        <v>71</v>
      </c>
      <c r="C41" s="12" t="s">
        <v>72</v>
      </c>
      <c r="D41" s="128">
        <v>0.85</v>
      </c>
      <c r="E41" s="21">
        <f>D43*3.14/4*D41^2</f>
        <v>3.4029749999999996</v>
      </c>
      <c r="F41" s="115">
        <v>4</v>
      </c>
      <c r="G41" s="21">
        <f>E41*F41</f>
        <v>13.611899999999999</v>
      </c>
      <c r="H41" t="s">
        <v>131</v>
      </c>
    </row>
    <row r="42" spans="2:9" ht="16.5" thickBot="1">
      <c r="B42" s="14" t="s">
        <v>73</v>
      </c>
      <c r="C42" s="12" t="s">
        <v>74</v>
      </c>
      <c r="D42" s="18">
        <v>1.8</v>
      </c>
      <c r="E42" s="12"/>
      <c r="F42" s="12"/>
      <c r="G42" s="126">
        <f>G41*1.28</f>
        <v>17.423232</v>
      </c>
      <c r="H42" t="s">
        <v>132</v>
      </c>
      <c r="I42" s="116"/>
    </row>
    <row r="43" spans="2:7" ht="12.75">
      <c r="B43" s="14" t="s">
        <v>75</v>
      </c>
      <c r="C43" s="10" t="s">
        <v>76</v>
      </c>
      <c r="D43" s="132">
        <v>6</v>
      </c>
      <c r="E43" s="12" t="s">
        <v>136</v>
      </c>
      <c r="F43" s="12"/>
      <c r="G43" s="13"/>
    </row>
    <row r="44" spans="2:7" ht="12.75">
      <c r="B44" s="14" t="s">
        <v>77</v>
      </c>
      <c r="C44" s="54" t="s">
        <v>78</v>
      </c>
      <c r="D44" s="18">
        <v>0.3</v>
      </c>
      <c r="E44" s="12" t="s">
        <v>79</v>
      </c>
      <c r="F44" s="12"/>
      <c r="G44" s="13"/>
    </row>
    <row r="45" spans="2:7" ht="12.75">
      <c r="B45" s="14" t="s">
        <v>80</v>
      </c>
      <c r="C45" s="19" t="s">
        <v>81</v>
      </c>
      <c r="D45" s="20">
        <v>1.5</v>
      </c>
      <c r="E45" s="12" t="s">
        <v>79</v>
      </c>
      <c r="F45" s="12"/>
      <c r="G45" s="13"/>
    </row>
    <row r="46" spans="2:7" ht="12.75">
      <c r="B46" s="10"/>
      <c r="C46" s="54"/>
      <c r="D46" s="54"/>
      <c r="E46" s="11"/>
      <c r="F46" s="54"/>
      <c r="G46" s="13"/>
    </row>
    <row r="47" spans="2:9" ht="12.75">
      <c r="B47" s="67" t="s">
        <v>66</v>
      </c>
      <c r="C47" s="12"/>
      <c r="D47" s="12"/>
      <c r="E47" s="73" t="s">
        <v>82</v>
      </c>
      <c r="F47" s="74">
        <f>(PI()*((D41/2)*(D41/2))*F35*D43*D42)/D16</f>
        <v>13.746801810460527</v>
      </c>
      <c r="G47" s="13" t="s">
        <v>21</v>
      </c>
      <c r="H47" s="130">
        <f>F47+(2*(D45+D44))</f>
        <v>17.346801810460526</v>
      </c>
      <c r="I47" t="s">
        <v>135</v>
      </c>
    </row>
    <row r="48" spans="2:7" ht="12.75">
      <c r="B48" s="10"/>
      <c r="C48" s="12"/>
      <c r="D48" s="12"/>
      <c r="E48" s="73"/>
      <c r="F48" s="75" t="s">
        <v>83</v>
      </c>
      <c r="G48" s="13"/>
    </row>
    <row r="49" spans="2:7" ht="12.75">
      <c r="B49" s="67" t="s">
        <v>69</v>
      </c>
      <c r="C49" s="12"/>
      <c r="D49" s="12"/>
      <c r="E49" s="76" t="s">
        <v>82</v>
      </c>
      <c r="F49" s="121">
        <f>(PI()*((D41/2)*(D41/2))*F37*D43*D42)/D16</f>
        <v>23.81375532588139</v>
      </c>
      <c r="G49" s="13" t="s">
        <v>21</v>
      </c>
    </row>
    <row r="50" spans="2:7" ht="12.75">
      <c r="B50" s="22"/>
      <c r="C50" s="23"/>
      <c r="D50" s="23"/>
      <c r="E50" s="23"/>
      <c r="F50" s="23"/>
      <c r="G50" s="24"/>
    </row>
    <row r="51" spans="2:7" ht="12.75">
      <c r="B51" s="25" t="s">
        <v>84</v>
      </c>
      <c r="C51" s="31"/>
      <c r="D51" s="31"/>
      <c r="E51" s="31"/>
      <c r="F51" s="31"/>
      <c r="G51" s="32"/>
    </row>
    <row r="52" spans="2:7" ht="12.75">
      <c r="B52" s="29"/>
      <c r="C52" s="31"/>
      <c r="D52" s="31"/>
      <c r="E52" s="39"/>
      <c r="F52" s="31"/>
      <c r="G52" s="32"/>
    </row>
    <row r="53" spans="2:7" ht="12.75">
      <c r="B53" s="67" t="s">
        <v>66</v>
      </c>
      <c r="C53" s="31"/>
      <c r="D53" s="39"/>
      <c r="E53" s="41" t="s">
        <v>85</v>
      </c>
      <c r="F53" s="118">
        <f>D43*F35*(D13*2+D14+D15+D16*2)/1000</f>
        <v>36.93053001645115</v>
      </c>
      <c r="G53" s="32" t="s">
        <v>18</v>
      </c>
    </row>
    <row r="54" spans="2:7" ht="12.75">
      <c r="B54" s="29"/>
      <c r="C54" s="31"/>
      <c r="D54" s="39"/>
      <c r="E54" s="29" t="s">
        <v>86</v>
      </c>
      <c r="F54" s="119">
        <f>F53*D11</f>
        <v>443.16636019741384</v>
      </c>
      <c r="G54" s="32" t="s">
        <v>18</v>
      </c>
    </row>
    <row r="55" spans="2:7" ht="12.75">
      <c r="B55" s="29"/>
      <c r="C55" s="31"/>
      <c r="D55" s="39"/>
      <c r="E55" s="44" t="s">
        <v>87</v>
      </c>
      <c r="F55" s="120">
        <f>100*PI()*(D41/2)^2*(F53/100)*8.96*D11*D43</f>
        <v>13519.286741776687</v>
      </c>
      <c r="G55" s="32" t="s">
        <v>88</v>
      </c>
    </row>
    <row r="56" spans="2:7" ht="12.75">
      <c r="B56" s="29"/>
      <c r="C56" s="31"/>
      <c r="D56" s="39"/>
      <c r="E56" s="39"/>
      <c r="F56" s="78"/>
      <c r="G56" s="32"/>
    </row>
    <row r="57" spans="2:7" ht="12.75">
      <c r="B57" s="67" t="s">
        <v>69</v>
      </c>
      <c r="C57" s="31"/>
      <c r="D57" s="39"/>
      <c r="E57" s="41" t="s">
        <v>85</v>
      </c>
      <c r="F57" s="45">
        <f>D43*F37*(D13*2+D14+D15+D16*2)/1000</f>
        <v>63.97521532591468</v>
      </c>
      <c r="G57" s="32" t="s">
        <v>18</v>
      </c>
    </row>
    <row r="58" spans="2:7" ht="12.75">
      <c r="B58" s="29"/>
      <c r="C58" s="31"/>
      <c r="D58" s="39"/>
      <c r="E58" s="29" t="s">
        <v>86</v>
      </c>
      <c r="F58" s="77">
        <f>F57*D11</f>
        <v>767.7025839109762</v>
      </c>
      <c r="G58" s="32" t="s">
        <v>18</v>
      </c>
    </row>
    <row r="59" spans="2:7" ht="12.75">
      <c r="B59" s="29"/>
      <c r="C59" s="31"/>
      <c r="D59" s="39"/>
      <c r="E59" s="44" t="s">
        <v>87</v>
      </c>
      <c r="F59" s="40">
        <f>100*PI()*(D41/2)^2*(F57/100)*8.96*D11*D43</f>
        <v>23419.628149735927</v>
      </c>
      <c r="G59" s="32" t="s">
        <v>88</v>
      </c>
    </row>
    <row r="60" spans="2:7" ht="12.75">
      <c r="B60" s="72"/>
      <c r="C60" s="49"/>
      <c r="D60" s="49"/>
      <c r="E60" s="49"/>
      <c r="F60" s="49"/>
      <c r="G60" s="51"/>
    </row>
    <row r="61" spans="2:7" ht="12.75">
      <c r="B61" s="25" t="s">
        <v>89</v>
      </c>
      <c r="C61" s="12"/>
      <c r="D61" s="12"/>
      <c r="E61" s="12"/>
      <c r="F61" s="12"/>
      <c r="G61" s="13"/>
    </row>
    <row r="62" spans="2:7" ht="12.75">
      <c r="B62" s="10"/>
      <c r="C62" s="11"/>
      <c r="D62" s="12"/>
      <c r="E62" s="12"/>
      <c r="F62" s="12"/>
      <c r="G62" s="13"/>
    </row>
    <row r="63" spans="2:7" ht="12.75">
      <c r="B63" s="14" t="s">
        <v>90</v>
      </c>
      <c r="C63" s="79" t="s">
        <v>91</v>
      </c>
      <c r="D63" s="80">
        <v>0.0178</v>
      </c>
      <c r="E63" s="12"/>
      <c r="F63" s="12"/>
      <c r="G63" s="13"/>
    </row>
    <row r="64" spans="2:7" ht="12.75">
      <c r="B64" s="10"/>
      <c r="C64" s="12"/>
      <c r="D64" s="12"/>
      <c r="E64" s="11"/>
      <c r="F64" s="54"/>
      <c r="G64" s="13"/>
    </row>
    <row r="65" spans="2:9" ht="12.75">
      <c r="B65" s="67" t="s">
        <v>66</v>
      </c>
      <c r="C65" s="12"/>
      <c r="D65" s="13"/>
      <c r="E65" s="12" t="s">
        <v>92</v>
      </c>
      <c r="F65" s="117">
        <f>(((F53/D43)*D63*D11*2/D33)/((PI()*((D41/2)*(D41/2)))*D43))</f>
        <v>0.2574336393093569</v>
      </c>
      <c r="G65" s="13" t="s">
        <v>93</v>
      </c>
      <c r="I65" s="3"/>
    </row>
    <row r="66" spans="2:9" ht="12.75">
      <c r="B66" s="10"/>
      <c r="C66" s="12"/>
      <c r="D66" s="13"/>
      <c r="E66" s="12"/>
      <c r="F66" s="13"/>
      <c r="G66" s="13"/>
      <c r="I66" s="3"/>
    </row>
    <row r="67" spans="2:9" ht="12.75">
      <c r="B67" s="67" t="s">
        <v>69</v>
      </c>
      <c r="C67" s="12"/>
      <c r="D67" s="13"/>
      <c r="E67" s="81" t="s">
        <v>92</v>
      </c>
      <c r="F67" s="21">
        <f>((((F57/D43)*D63*D11*2/D33)/((PI()*((D41/2)*(D41/2)))*D43)))/3</f>
        <v>0.14865182907487368</v>
      </c>
      <c r="G67" s="13" t="s">
        <v>93</v>
      </c>
      <c r="I67" s="3"/>
    </row>
    <row r="68" spans="2:9" ht="12.75">
      <c r="B68" s="10"/>
      <c r="C68" s="12"/>
      <c r="D68" s="12"/>
      <c r="E68" s="12"/>
      <c r="F68" s="12"/>
      <c r="G68" s="13"/>
      <c r="I68" s="3"/>
    </row>
    <row r="69" spans="2:9" ht="12.75">
      <c r="B69" s="22"/>
      <c r="C69" s="23"/>
      <c r="D69" s="23"/>
      <c r="E69" s="23"/>
      <c r="F69" s="23"/>
      <c r="G69" s="24"/>
      <c r="I69" s="3"/>
    </row>
    <row r="70" spans="2:7" ht="12.75">
      <c r="B70" s="25" t="s">
        <v>94</v>
      </c>
      <c r="C70" s="31"/>
      <c r="D70" s="31"/>
      <c r="E70" s="31"/>
      <c r="F70" s="31"/>
      <c r="G70" s="32"/>
    </row>
    <row r="71" spans="2:7" ht="12.75">
      <c r="B71" s="29" t="s">
        <v>95</v>
      </c>
      <c r="C71" s="31"/>
      <c r="D71" s="31"/>
      <c r="E71" s="31"/>
      <c r="F71" s="31"/>
      <c r="G71" s="32"/>
    </row>
    <row r="72" spans="2:7" ht="12.75">
      <c r="B72" s="29"/>
      <c r="C72" s="31"/>
      <c r="D72" s="31"/>
      <c r="E72" s="82" t="s">
        <v>66</v>
      </c>
      <c r="F72" s="31"/>
      <c r="G72" s="32"/>
    </row>
    <row r="73" spans="2:7" ht="12.75">
      <c r="B73" s="83" t="s">
        <v>96</v>
      </c>
      <c r="C73" s="39" t="s">
        <v>97</v>
      </c>
      <c r="D73" s="84">
        <v>1.23</v>
      </c>
      <c r="E73" s="85" t="s">
        <v>98</v>
      </c>
      <c r="F73" s="86">
        <f>(0.5*D73*(PI()*((D7/2)*(D7/2)))*(D76*D76*D76)*(D74/100))</f>
        <v>598.0153091760724</v>
      </c>
      <c r="G73" s="32" t="s">
        <v>99</v>
      </c>
    </row>
    <row r="74" spans="2:9" ht="12.75">
      <c r="B74" s="83" t="s">
        <v>100</v>
      </c>
      <c r="C74" s="39" t="s">
        <v>101</v>
      </c>
      <c r="D74" s="87">
        <v>35</v>
      </c>
      <c r="E74" s="85" t="s">
        <v>102</v>
      </c>
      <c r="F74" s="88">
        <f>SQRT((D29*D29+2*F73*F65)/(2*F65*F65)-SQRT((D29^2+2*F73*F65)^2/(4*F65^4)-(F73^2/F65^2)))</f>
        <v>17.350564853330358</v>
      </c>
      <c r="G74" s="32" t="s">
        <v>103</v>
      </c>
      <c r="I74" s="70"/>
    </row>
    <row r="75" spans="2:9" ht="12.75">
      <c r="B75" s="83" t="s">
        <v>104</v>
      </c>
      <c r="C75" s="39" t="s">
        <v>105</v>
      </c>
      <c r="D75" s="89">
        <v>1.4</v>
      </c>
      <c r="E75" s="90" t="s">
        <v>106</v>
      </c>
      <c r="F75" s="91">
        <f>F73-F74^2*F65</f>
        <v>520.5169455999117</v>
      </c>
      <c r="G75" s="32" t="s">
        <v>99</v>
      </c>
      <c r="I75" s="70"/>
    </row>
    <row r="76" spans="2:9" ht="13.5" thickBot="1">
      <c r="B76" s="83" t="s">
        <v>107</v>
      </c>
      <c r="C76" s="39" t="s">
        <v>27</v>
      </c>
      <c r="D76" s="127">
        <v>8.5</v>
      </c>
      <c r="E76" s="90" t="s">
        <v>108</v>
      </c>
      <c r="F76" s="91">
        <f>F75*100/F73</f>
        <v>87.04073919396217</v>
      </c>
      <c r="G76" s="32" t="s">
        <v>101</v>
      </c>
      <c r="I76" s="92"/>
    </row>
    <row r="77" spans="2:9" ht="12.75">
      <c r="B77" s="29"/>
      <c r="C77" s="31"/>
      <c r="D77" s="32">
        <v>1</v>
      </c>
      <c r="E77" s="90" t="s">
        <v>109</v>
      </c>
      <c r="F77" s="93">
        <f>F74^2*F65</f>
        <v>77.49836357616078</v>
      </c>
      <c r="G77" s="32" t="s">
        <v>99</v>
      </c>
      <c r="I77" s="70"/>
    </row>
    <row r="78" spans="2:9" ht="12.75">
      <c r="B78" s="83"/>
      <c r="C78" s="39"/>
      <c r="D78" s="94"/>
      <c r="E78" s="85" t="s">
        <v>110</v>
      </c>
      <c r="F78" s="88">
        <f>D75*F74</f>
        <v>24.2907907946625</v>
      </c>
      <c r="G78" s="32" t="s">
        <v>99</v>
      </c>
      <c r="I78" s="70"/>
    </row>
    <row r="79" spans="1:9" ht="12.75">
      <c r="A79" s="95"/>
      <c r="B79" s="29"/>
      <c r="C79" s="31"/>
      <c r="D79" s="32"/>
      <c r="E79" s="85" t="s">
        <v>111</v>
      </c>
      <c r="F79" s="88">
        <f>F75-F78</f>
        <v>496.22615480524917</v>
      </c>
      <c r="G79" s="32" t="s">
        <v>99</v>
      </c>
      <c r="I79" s="70"/>
    </row>
    <row r="80" spans="1:9" ht="12.75">
      <c r="A80" s="96"/>
      <c r="B80" s="29"/>
      <c r="C80" s="39"/>
      <c r="D80" s="97"/>
      <c r="E80" s="98" t="s">
        <v>112</v>
      </c>
      <c r="F80" s="124">
        <f>F79/D29</f>
        <v>16.540871826841638</v>
      </c>
      <c r="G80" s="32" t="s">
        <v>103</v>
      </c>
      <c r="H80" s="122" t="s">
        <v>133</v>
      </c>
      <c r="I80" s="70"/>
    </row>
    <row r="81" spans="1:9" ht="12.75">
      <c r="A81" s="99"/>
      <c r="B81" s="29"/>
      <c r="C81" s="39"/>
      <c r="D81" s="97"/>
      <c r="E81" s="90" t="s">
        <v>113</v>
      </c>
      <c r="F81" s="91">
        <f>F79*100/F73</f>
        <v>82.97883803157727</v>
      </c>
      <c r="G81" s="32" t="s">
        <v>101</v>
      </c>
      <c r="I81" s="100"/>
    </row>
    <row r="82" spans="1:9" ht="13.5" thickBot="1">
      <c r="A82" s="99"/>
      <c r="B82" s="83"/>
      <c r="C82" s="39"/>
      <c r="D82" s="94"/>
      <c r="E82" s="101" t="s">
        <v>114</v>
      </c>
      <c r="F82" s="102">
        <f>F81*D74/100</f>
        <v>29.04259331105204</v>
      </c>
      <c r="G82" s="32" t="s">
        <v>101</v>
      </c>
      <c r="I82" s="3"/>
    </row>
    <row r="83" spans="2:9" ht="12.75">
      <c r="B83" s="29"/>
      <c r="C83" s="39"/>
      <c r="D83" s="39"/>
      <c r="E83" s="31"/>
      <c r="F83" s="36"/>
      <c r="G83" s="32"/>
      <c r="I83" s="3"/>
    </row>
    <row r="84" spans="2:9" ht="12.75">
      <c r="B84" s="83"/>
      <c r="C84" s="39"/>
      <c r="D84" s="103"/>
      <c r="E84" s="82" t="s">
        <v>69</v>
      </c>
      <c r="F84" s="48"/>
      <c r="G84" s="32"/>
      <c r="I84" s="3"/>
    </row>
    <row r="85" spans="2:9" ht="12.75">
      <c r="B85" s="83"/>
      <c r="C85" s="103"/>
      <c r="D85" s="32"/>
      <c r="E85" s="85" t="s">
        <v>98</v>
      </c>
      <c r="F85" s="86">
        <f>(0.5*D73*(PI()*((D7/2)*(D7/2)))*(D76*D76*D76)*(D74/100))</f>
        <v>598.0153091760724</v>
      </c>
      <c r="G85" s="32" t="s">
        <v>99</v>
      </c>
      <c r="I85" s="3"/>
    </row>
    <row r="86" spans="2:9" ht="12.75">
      <c r="B86" s="83"/>
      <c r="C86" s="103"/>
      <c r="D86" s="32"/>
      <c r="E86" s="85" t="s">
        <v>102</v>
      </c>
      <c r="F86" s="88">
        <f>SQRT((D29*D29+2*F85*F67)/(2*F67*F67)-SQRT((D29^2+2*F85*F67)^2/(4*F67^4)-(F85^2/F67^2)))</f>
        <v>18.278364637927215</v>
      </c>
      <c r="G86" s="32" t="s">
        <v>103</v>
      </c>
      <c r="I86" s="3"/>
    </row>
    <row r="87" spans="2:9" ht="12.75">
      <c r="B87" s="83"/>
      <c r="C87" s="103"/>
      <c r="D87" s="32"/>
      <c r="E87" s="90" t="s">
        <v>106</v>
      </c>
      <c r="F87" s="91">
        <f>F85-F86^2*F67</f>
        <v>548.3509391378183</v>
      </c>
      <c r="G87" s="32" t="s">
        <v>99</v>
      </c>
      <c r="I87" s="3"/>
    </row>
    <row r="88" spans="2:7" ht="12.75">
      <c r="B88" s="83"/>
      <c r="C88" s="103"/>
      <c r="D88" s="32"/>
      <c r="E88" s="90" t="s">
        <v>108</v>
      </c>
      <c r="F88" s="91">
        <f>F87*100/F85</f>
        <v>91.69513400807746</v>
      </c>
      <c r="G88" s="32" t="s">
        <v>101</v>
      </c>
    </row>
    <row r="89" spans="2:7" ht="12.75">
      <c r="B89" s="29"/>
      <c r="C89" s="39"/>
      <c r="D89" s="32"/>
      <c r="E89" s="90" t="s">
        <v>109</v>
      </c>
      <c r="F89" s="93">
        <f>F86^2*F67</f>
        <v>49.66437003825413</v>
      </c>
      <c r="G89" s="32" t="s">
        <v>99</v>
      </c>
    </row>
    <row r="90" spans="2:7" ht="12.75">
      <c r="B90" s="83"/>
      <c r="C90" s="103"/>
      <c r="D90" s="32"/>
      <c r="E90" s="85" t="s">
        <v>110</v>
      </c>
      <c r="F90" s="88">
        <f>D75*F86</f>
        <v>25.5897104930981</v>
      </c>
      <c r="G90" s="32" t="s">
        <v>99</v>
      </c>
    </row>
    <row r="91" spans="2:7" ht="12.75">
      <c r="B91" s="83"/>
      <c r="C91" s="103"/>
      <c r="D91" s="32"/>
      <c r="E91" s="85" t="s">
        <v>111</v>
      </c>
      <c r="F91" s="88">
        <f>F87-F90</f>
        <v>522.7612286447202</v>
      </c>
      <c r="G91" s="32" t="s">
        <v>99</v>
      </c>
    </row>
    <row r="92" spans="2:7" ht="12.75">
      <c r="B92" s="38"/>
      <c r="C92" s="78"/>
      <c r="D92" s="32"/>
      <c r="E92" s="85" t="s">
        <v>112</v>
      </c>
      <c r="F92" s="88">
        <f>F91/D29</f>
        <v>17.42537428815734</v>
      </c>
      <c r="G92" s="32" t="s">
        <v>103</v>
      </c>
    </row>
    <row r="93" spans="2:7" ht="12.75">
      <c r="B93" s="38"/>
      <c r="C93" s="78"/>
      <c r="D93" s="32"/>
      <c r="E93" s="90" t="s">
        <v>113</v>
      </c>
      <c r="F93" s="91">
        <f>F91*100/F85</f>
        <v>87.41602775436719</v>
      </c>
      <c r="G93" s="32" t="s">
        <v>101</v>
      </c>
    </row>
    <row r="94" spans="2:7" ht="12.75">
      <c r="B94" s="29"/>
      <c r="C94" s="39"/>
      <c r="D94" s="32"/>
      <c r="E94" s="104" t="s">
        <v>114</v>
      </c>
      <c r="F94" s="102">
        <f>F88*D74/100</f>
        <v>32.09329690282711</v>
      </c>
      <c r="G94" s="32" t="s">
        <v>101</v>
      </c>
    </row>
    <row r="95" spans="2:7" ht="12.75">
      <c r="B95" s="72"/>
      <c r="C95" s="49"/>
      <c r="D95" s="49"/>
      <c r="E95" s="105"/>
      <c r="F95" s="106"/>
      <c r="G95" s="51"/>
    </row>
    <row r="96" spans="2:8" ht="18">
      <c r="B96" s="107" t="s">
        <v>66</v>
      </c>
      <c r="C96" s="108"/>
      <c r="D96" s="108"/>
      <c r="E96" s="108"/>
      <c r="F96" s="108"/>
      <c r="G96" s="109"/>
      <c r="H96" s="3"/>
    </row>
    <row r="97" spans="2:6" ht="12.75">
      <c r="B97" s="31"/>
      <c r="F97" s="31"/>
    </row>
    <row r="98" ht="12.75">
      <c r="F98" s="31"/>
    </row>
    <row r="99" ht="12.75">
      <c r="F99" s="31"/>
    </row>
    <row r="100" ht="12.75">
      <c r="F100" s="31"/>
    </row>
    <row r="101" ht="12.75">
      <c r="F101" s="31"/>
    </row>
    <row r="102" ht="12.75">
      <c r="F102" s="31"/>
    </row>
    <row r="103" ht="12.75">
      <c r="F103" s="31"/>
    </row>
    <row r="104" ht="12.75">
      <c r="F104" s="31"/>
    </row>
    <row r="105" ht="12.75">
      <c r="F105" s="31"/>
    </row>
    <row r="106" ht="12.75">
      <c r="F106" s="31"/>
    </row>
    <row r="107" ht="12.75">
      <c r="F107" s="31"/>
    </row>
    <row r="108" ht="12.75">
      <c r="F108" s="31"/>
    </row>
    <row r="109" ht="12.75">
      <c r="F109" s="31"/>
    </row>
    <row r="110" ht="12.75">
      <c r="F110" s="31"/>
    </row>
    <row r="111" ht="12.75">
      <c r="F111" s="31"/>
    </row>
    <row r="112" ht="12.75">
      <c r="F112" s="31"/>
    </row>
    <row r="113" ht="12.75">
      <c r="F113" s="31"/>
    </row>
    <row r="114" ht="12.75">
      <c r="F114" s="31"/>
    </row>
    <row r="115" ht="12.75">
      <c r="F115" s="31"/>
    </row>
    <row r="116" ht="12.75">
      <c r="F116" s="31"/>
    </row>
    <row r="117" ht="12.75">
      <c r="F117" s="31"/>
    </row>
    <row r="118" ht="12.75">
      <c r="F118" s="31"/>
    </row>
    <row r="119" ht="12.75">
      <c r="F119" s="31"/>
    </row>
    <row r="120" ht="12.75">
      <c r="F120" s="31"/>
    </row>
    <row r="121" ht="12.75">
      <c r="F121" s="31"/>
    </row>
    <row r="122" ht="12.75">
      <c r="F122" s="31"/>
    </row>
    <row r="123" ht="12.75">
      <c r="F123" s="31"/>
    </row>
    <row r="124" ht="12.75">
      <c r="F124" s="31"/>
    </row>
    <row r="125" spans="1:7" ht="18">
      <c r="A125" s="110"/>
      <c r="B125" s="107" t="s">
        <v>115</v>
      </c>
      <c r="C125" s="108"/>
      <c r="D125" s="108"/>
      <c r="E125" s="108"/>
      <c r="F125" s="108"/>
      <c r="G125" s="111"/>
    </row>
    <row r="126" spans="6:7" ht="12.75">
      <c r="F126" s="31"/>
      <c r="G126" s="110"/>
    </row>
    <row r="127" ht="12.75">
      <c r="F127" s="31"/>
    </row>
    <row r="128" ht="12.75">
      <c r="F128" s="31"/>
    </row>
    <row r="129" ht="12.75">
      <c r="F129" s="31"/>
    </row>
    <row r="130" ht="12.75">
      <c r="F130" s="31"/>
    </row>
    <row r="131" ht="12.75">
      <c r="F131" s="31"/>
    </row>
    <row r="132" ht="12.75">
      <c r="F132" s="31"/>
    </row>
    <row r="133" ht="12.75">
      <c r="F133" s="31"/>
    </row>
    <row r="134" ht="12.75">
      <c r="F134" s="31"/>
    </row>
    <row r="135" ht="12.75">
      <c r="F135" s="31"/>
    </row>
    <row r="136" ht="12.75">
      <c r="F136" s="31"/>
    </row>
    <row r="137" ht="12.75">
      <c r="F137" s="31"/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spans="1:6" ht="12.75">
      <c r="A142" s="31"/>
      <c r="F142" s="31"/>
    </row>
  </sheetData>
  <sheetProtection selectLockedCells="1" selectUnlockedCells="1"/>
  <conditionalFormatting sqref="F47">
    <cfRule type="cellIs" priority="1" dxfId="0" operator="greaterThan" stopIfTrue="1">
      <formula>$D$24-(2*$D$44)-(2*$D$45)</formula>
    </cfRule>
  </conditionalFormatting>
  <conditionalFormatting sqref="F49">
    <cfRule type="cellIs" priority="2" dxfId="0" operator="greaterThan" stopIfTrue="1">
      <formula>$D$24-(2*$D$44)-(2*$D$45)</formula>
    </cfRule>
  </conditionalFormatting>
  <dataValidations count="1">
    <dataValidation type="list" allowBlank="1" showErrorMessage="1" sqref="D25">
      <formula1>$I$21:$I$26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2" width="11.421875" style="0" customWidth="1"/>
    <col min="13" max="13" width="13.8515625" style="0" customWidth="1"/>
    <col min="14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O3" s="70" t="s">
        <v>126</v>
      </c>
    </row>
    <row r="4" ht="12.75">
      <c r="M4" t="s">
        <v>127</v>
      </c>
    </row>
    <row r="5" spans="1:16" ht="12.75">
      <c r="A5">
        <v>0.1</v>
      </c>
      <c r="B5" s="70">
        <f aca="true" t="shared" si="0" ref="B5:B68">C5+E5</f>
        <v>3.0025743363930935</v>
      </c>
      <c r="C5" s="70">
        <f>A5*Sheet1!D29</f>
        <v>3</v>
      </c>
      <c r="E5" s="70">
        <f aca="true" t="shared" si="1" ref="E5:E68">(A5*A5)*O5</f>
        <v>0.00257433639309357</v>
      </c>
      <c r="I5" s="112"/>
      <c r="O5" s="70">
        <f>Sheet1!F65</f>
        <v>0.2574336393093569</v>
      </c>
      <c r="P5" s="112"/>
    </row>
    <row r="6" spans="1:15" ht="12.75">
      <c r="A6">
        <v>0.2</v>
      </c>
      <c r="B6" s="70">
        <f t="shared" si="0"/>
        <v>6.010297345572375</v>
      </c>
      <c r="C6" s="70">
        <f>A6*Sheet1!D29</f>
        <v>6</v>
      </c>
      <c r="E6" s="70">
        <f t="shared" si="1"/>
        <v>0.01029734557237428</v>
      </c>
      <c r="I6" s="112"/>
      <c r="O6" s="70">
        <f>Sheet1!F65</f>
        <v>0.2574336393093569</v>
      </c>
    </row>
    <row r="7" spans="1:15" ht="12.75">
      <c r="A7">
        <v>0.3</v>
      </c>
      <c r="B7" s="70">
        <f t="shared" si="0"/>
        <v>9.023169027537842</v>
      </c>
      <c r="C7" s="70">
        <f>A7*Sheet1!D29</f>
        <v>9</v>
      </c>
      <c r="E7" s="70">
        <f t="shared" si="1"/>
        <v>0.023169027537842123</v>
      </c>
      <c r="H7">
        <v>2</v>
      </c>
      <c r="I7" s="112">
        <f>(0.5*Sheet1!D73*(3.141593*((Sheet1!D7/2)*(Sheet1!D7/2)))*(H7*H7*H7)*(Sheet1!D74/100))</f>
        <v>7.79014533024</v>
      </c>
      <c r="J7" s="70">
        <f>VLOOKUP(I7,B5:C334,2,TRUE)</f>
        <v>6</v>
      </c>
      <c r="K7" s="70">
        <f>J7/Sheet1!D29*Sheet1!D75</f>
        <v>0.27999999999999997</v>
      </c>
      <c r="L7" s="70">
        <f aca="true" t="shared" si="2" ref="L7:L27">J7-K7</f>
        <v>5.72</v>
      </c>
      <c r="O7" s="70">
        <f>Sheet1!F65</f>
        <v>0.2574336393093569</v>
      </c>
    </row>
    <row r="8" spans="1:15" ht="12.75">
      <c r="A8">
        <v>0.4</v>
      </c>
      <c r="B8" s="70">
        <f t="shared" si="0"/>
        <v>12.041189382289497</v>
      </c>
      <c r="C8" s="70">
        <f>A8*Sheet1!D29</f>
        <v>12</v>
      </c>
      <c r="E8" s="70">
        <f t="shared" si="1"/>
        <v>0.04118938228949712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15</v>
      </c>
      <c r="K8" s="70">
        <f>J8/Sheet1!D29*Sheet1!D75</f>
        <v>0.7</v>
      </c>
      <c r="L8" s="70">
        <f t="shared" si="2"/>
        <v>14.3</v>
      </c>
      <c r="O8" s="70">
        <f>Sheet1!F65</f>
        <v>0.2574336393093569</v>
      </c>
    </row>
    <row r="9" spans="1:15" ht="12.75">
      <c r="A9">
        <v>0.5</v>
      </c>
      <c r="B9" s="70">
        <f t="shared" si="0"/>
        <v>15.064358409827339</v>
      </c>
      <c r="C9" s="70">
        <f>A9*Sheet1!D29</f>
        <v>15</v>
      </c>
      <c r="E9" s="70">
        <f t="shared" si="1"/>
        <v>0.06435840982733923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1.1199999999999999</v>
      </c>
      <c r="L9" s="70">
        <f t="shared" si="2"/>
        <v>22.88</v>
      </c>
      <c r="O9" s="70">
        <f>Sheet1!F65</f>
        <v>0.2574336393093569</v>
      </c>
    </row>
    <row r="10" spans="1:15" ht="12.75">
      <c r="A10">
        <v>0.6</v>
      </c>
      <c r="B10" s="70">
        <f t="shared" si="0"/>
        <v>18.09267611015137</v>
      </c>
      <c r="C10" s="70">
        <f>A10*Sheet1!D29</f>
        <v>18</v>
      </c>
      <c r="E10" s="70">
        <f t="shared" si="1"/>
        <v>0.0926761101513685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1.8199999999999998</v>
      </c>
      <c r="L10" s="70">
        <f t="shared" si="2"/>
        <v>37.18</v>
      </c>
      <c r="O10" s="70">
        <f>Sheet1!F65</f>
        <v>0.2574336393093569</v>
      </c>
    </row>
    <row r="11" spans="1:15" ht="12.75">
      <c r="A11">
        <v>0.7</v>
      </c>
      <c r="B11" s="70">
        <f t="shared" si="0"/>
        <v>21.126142483261585</v>
      </c>
      <c r="C11" s="70">
        <f>A11*Sheet1!D29</f>
        <v>21</v>
      </c>
      <c r="E11" s="70">
        <f t="shared" si="1"/>
        <v>0.12614248326158486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2.8</v>
      </c>
      <c r="L11" s="70">
        <f t="shared" si="2"/>
        <v>57.2</v>
      </c>
      <c r="O11" s="70">
        <f>Sheet1!F65</f>
        <v>0.2574336393093569</v>
      </c>
    </row>
    <row r="12" spans="1:15" ht="12.75">
      <c r="A12">
        <v>0.8</v>
      </c>
      <c r="B12" s="70">
        <f t="shared" si="0"/>
        <v>24.16475752915799</v>
      </c>
      <c r="C12" s="70">
        <f>A12*Sheet1!D29</f>
        <v>24</v>
      </c>
      <c r="E12" s="70">
        <f t="shared" si="1"/>
        <v>0.16475752915798847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84</v>
      </c>
      <c r="K12" s="70">
        <f>J12/Sheet1!D29*Sheet1!D75</f>
        <v>3.9199999999999995</v>
      </c>
      <c r="L12" s="70">
        <f t="shared" si="2"/>
        <v>80.08</v>
      </c>
      <c r="O12" s="70">
        <f>Sheet1!F65</f>
        <v>0.2574336393093569</v>
      </c>
    </row>
    <row r="13" spans="1:15" ht="12.75">
      <c r="A13">
        <v>0.9</v>
      </c>
      <c r="B13" s="70">
        <f t="shared" si="0"/>
        <v>27.20852124784058</v>
      </c>
      <c r="C13" s="70">
        <f>A13*Sheet1!D29</f>
        <v>27</v>
      </c>
      <c r="E13" s="70">
        <f t="shared" si="1"/>
        <v>0.20852124784057913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5.46</v>
      </c>
      <c r="L13" s="70">
        <f t="shared" si="2"/>
        <v>111.54</v>
      </c>
      <c r="O13" s="70">
        <f>Sheet1!F65</f>
        <v>0.2574336393093569</v>
      </c>
    </row>
    <row r="14" spans="1:15" ht="12.75">
      <c r="A14">
        <v>1</v>
      </c>
      <c r="B14" s="70">
        <f t="shared" si="0"/>
        <v>30.257433639309358</v>
      </c>
      <c r="C14" s="70">
        <f>A14*Sheet1!D29</f>
        <v>30</v>
      </c>
      <c r="E14" s="70">
        <f t="shared" si="1"/>
        <v>0.2574336393093569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153</v>
      </c>
      <c r="K14" s="70">
        <f>J14/Sheet1!D29*Sheet1!D75</f>
        <v>7.139999999999999</v>
      </c>
      <c r="L14" s="70">
        <f t="shared" si="2"/>
        <v>145.86</v>
      </c>
      <c r="O14" s="70">
        <f>Sheet1!F65</f>
        <v>0.2574336393093569</v>
      </c>
    </row>
    <row r="15" spans="1:15" ht="12.75">
      <c r="A15">
        <v>1.1</v>
      </c>
      <c r="B15" s="70">
        <f t="shared" si="0"/>
        <v>33.31149470356432</v>
      </c>
      <c r="C15" s="70">
        <f>A15*Sheet1!D29</f>
        <v>33</v>
      </c>
      <c r="E15" s="70">
        <f t="shared" si="1"/>
        <v>0.3114947035643219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198</v>
      </c>
      <c r="K15" s="70">
        <f>J15/Sheet1!D29*Sheet1!D75</f>
        <v>9.239999999999998</v>
      </c>
      <c r="L15" s="70">
        <f t="shared" si="2"/>
        <v>188.76</v>
      </c>
      <c r="O15" s="70">
        <f>Sheet1!F65</f>
        <v>0.2574336393093569</v>
      </c>
    </row>
    <row r="16" spans="1:15" ht="12.75">
      <c r="A16">
        <v>1.2</v>
      </c>
      <c r="B16" s="70">
        <f t="shared" si="0"/>
        <v>36.37070444060547</v>
      </c>
      <c r="C16" s="70">
        <f>A16*Sheet1!D29</f>
        <v>36</v>
      </c>
      <c r="E16" s="70">
        <f t="shared" si="1"/>
        <v>0.370704440605474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249.00000000000003</v>
      </c>
      <c r="K16" s="70">
        <f>J16/Sheet1!D29*Sheet1!D75</f>
        <v>11.620000000000001</v>
      </c>
      <c r="L16" s="70">
        <f t="shared" si="2"/>
        <v>237.38000000000002</v>
      </c>
      <c r="O16" s="70">
        <f>Sheet1!F65</f>
        <v>0.2574336393093569</v>
      </c>
    </row>
    <row r="17" spans="1:15" ht="12.75">
      <c r="A17">
        <v>1.3</v>
      </c>
      <c r="B17" s="70">
        <f t="shared" si="0"/>
        <v>39.435062850432814</v>
      </c>
      <c r="C17" s="70">
        <f>A17*Sheet1!D29</f>
        <v>39</v>
      </c>
      <c r="E17" s="70">
        <f t="shared" si="1"/>
        <v>0.43506285043281323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306</v>
      </c>
      <c r="K17" s="70">
        <f>J17/Sheet1!D29*Sheet1!D75</f>
        <v>14.279999999999998</v>
      </c>
      <c r="L17" s="70">
        <f t="shared" si="2"/>
        <v>291.72</v>
      </c>
      <c r="O17" s="70">
        <f>Sheet1!F65</f>
        <v>0.2574336393093569</v>
      </c>
    </row>
    <row r="18" spans="1:15" ht="12.75">
      <c r="A18">
        <v>1.4</v>
      </c>
      <c r="B18" s="70">
        <f t="shared" si="0"/>
        <v>42.50456993304634</v>
      </c>
      <c r="C18" s="70">
        <f>A18*Sheet1!D29</f>
        <v>42</v>
      </c>
      <c r="E18" s="70">
        <f t="shared" si="1"/>
        <v>0.5045699330463395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369</v>
      </c>
      <c r="K18" s="70">
        <f>J18/Sheet1!D29*Sheet1!D75</f>
        <v>17.22</v>
      </c>
      <c r="L18" s="70">
        <f t="shared" si="2"/>
        <v>351.78</v>
      </c>
      <c r="O18" s="70">
        <f>Sheet1!F65</f>
        <v>0.2574336393093569</v>
      </c>
    </row>
    <row r="19" spans="1:15" ht="12.75">
      <c r="A19">
        <v>1.5</v>
      </c>
      <c r="B19" s="70">
        <f t="shared" si="0"/>
        <v>45.57922568844605</v>
      </c>
      <c r="C19" s="70">
        <f>A19*Sheet1!D29</f>
        <v>45</v>
      </c>
      <c r="E19" s="70">
        <f t="shared" si="1"/>
        <v>0.579225688446053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441</v>
      </c>
      <c r="K19" s="70">
        <f>J19/Sheet1!D29*Sheet1!D75</f>
        <v>20.58</v>
      </c>
      <c r="L19" s="70">
        <f t="shared" si="2"/>
        <v>420.42</v>
      </c>
      <c r="O19" s="70">
        <f>Sheet1!F65</f>
        <v>0.2574336393093569</v>
      </c>
    </row>
    <row r="20" spans="1:15" ht="12.75">
      <c r="A20">
        <v>1.6</v>
      </c>
      <c r="B20" s="70">
        <f t="shared" si="0"/>
        <v>48.65903011663195</v>
      </c>
      <c r="C20" s="70">
        <f>A20*Sheet1!D29</f>
        <v>48</v>
      </c>
      <c r="E20" s="70">
        <f t="shared" si="1"/>
        <v>0.6590301166319539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519</v>
      </c>
      <c r="K20" s="70">
        <f>J20/Sheet1!D29*Sheet1!D75</f>
        <v>24.22</v>
      </c>
      <c r="L20" s="70">
        <f t="shared" si="2"/>
        <v>494.78</v>
      </c>
      <c r="O20" s="70">
        <f>Sheet1!F65</f>
        <v>0.2574336393093569</v>
      </c>
    </row>
    <row r="21" spans="1:15" ht="12.75">
      <c r="A21">
        <v>1.7</v>
      </c>
      <c r="B21" s="70">
        <f t="shared" si="0"/>
        <v>51.74398321760404</v>
      </c>
      <c r="C21" s="70">
        <f>A21*Sheet1!D29</f>
        <v>51</v>
      </c>
      <c r="E21" s="70">
        <f t="shared" si="1"/>
        <v>0.7439832176040414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600</v>
      </c>
      <c r="K21" s="70">
        <f>J21/Sheet1!D29*Sheet1!D75</f>
        <v>28</v>
      </c>
      <c r="L21" s="70">
        <f t="shared" si="2"/>
        <v>572</v>
      </c>
      <c r="O21" s="70">
        <f>Sheet1!F65</f>
        <v>0.2574336393093569</v>
      </c>
    </row>
    <row r="22" spans="1:15" ht="12.75">
      <c r="A22">
        <v>1.8</v>
      </c>
      <c r="B22" s="70">
        <f t="shared" si="0"/>
        <v>54.83408499136232</v>
      </c>
      <c r="C22" s="70">
        <f>A22*Sheet1!D29</f>
        <v>54</v>
      </c>
      <c r="E22" s="70">
        <f t="shared" si="1"/>
        <v>0.8340849913623165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690</v>
      </c>
      <c r="K22" s="70">
        <f>J22/Sheet1!D29*Sheet1!D75</f>
        <v>32.199999999999996</v>
      </c>
      <c r="L22" s="70">
        <f t="shared" si="2"/>
        <v>657.8</v>
      </c>
      <c r="O22" s="70">
        <f>Sheet1!F65</f>
        <v>0.2574336393093569</v>
      </c>
    </row>
    <row r="23" spans="1:15" ht="12.75">
      <c r="A23">
        <v>1.9</v>
      </c>
      <c r="B23" s="70">
        <f t="shared" si="0"/>
        <v>57.92933543790678</v>
      </c>
      <c r="C23" s="70">
        <f>A23*Sheet1!D29</f>
        <v>57</v>
      </c>
      <c r="E23" s="70">
        <f t="shared" si="1"/>
        <v>0.9293354379067784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780</v>
      </c>
      <c r="K23" s="70">
        <f>J23/Sheet1!D29*Sheet1!D75</f>
        <v>36.4</v>
      </c>
      <c r="L23" s="70">
        <f t="shared" si="2"/>
        <v>743.6</v>
      </c>
      <c r="O23" s="70">
        <f>Sheet1!F65</f>
        <v>0.2574336393093569</v>
      </c>
    </row>
    <row r="24" spans="1:15" ht="12.75">
      <c r="A24">
        <v>2</v>
      </c>
      <c r="B24" s="70">
        <f t="shared" si="0"/>
        <v>61.029734557237425</v>
      </c>
      <c r="C24" s="70">
        <f>A24*Sheet1!D29</f>
        <v>60</v>
      </c>
      <c r="E24" s="70">
        <f t="shared" si="1"/>
        <v>1.0297345572374277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885</v>
      </c>
      <c r="K24" s="70">
        <f>J24/Sheet1!D29*Sheet1!D75</f>
        <v>41.3</v>
      </c>
      <c r="L24" s="70">
        <f t="shared" si="2"/>
        <v>843.7</v>
      </c>
      <c r="O24" s="70">
        <f>Sheet1!F65</f>
        <v>0.2574336393093569</v>
      </c>
    </row>
    <row r="25" spans="1:15" ht="12.75">
      <c r="A25">
        <v>2.1</v>
      </c>
      <c r="B25" s="70">
        <f t="shared" si="0"/>
        <v>64.13528234935427</v>
      </c>
      <c r="C25" s="70">
        <f>A25*Sheet1!D29</f>
        <v>63</v>
      </c>
      <c r="E25" s="70">
        <f t="shared" si="1"/>
        <v>1.135282349354264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1005</v>
      </c>
      <c r="K25" s="70">
        <f>J25/Sheet1!D29*Sheet1!D75</f>
        <v>46.9</v>
      </c>
      <c r="L25" s="70">
        <f t="shared" si="2"/>
        <v>958.1</v>
      </c>
      <c r="O25" s="70">
        <f>Sheet1!F65</f>
        <v>0.2574336393093569</v>
      </c>
    </row>
    <row r="26" spans="1:15" ht="12.75">
      <c r="A26">
        <v>2.2</v>
      </c>
      <c r="B26" s="70">
        <f t="shared" si="0"/>
        <v>67.24597881425728</v>
      </c>
      <c r="C26" s="70">
        <f>A26*Sheet1!D29</f>
        <v>66</v>
      </c>
      <c r="E26" s="70">
        <f t="shared" si="1"/>
        <v>1.2459788142572876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1110</v>
      </c>
      <c r="K26" s="70">
        <f>J26/Sheet1!D29*Sheet1!D75</f>
        <v>51.8</v>
      </c>
      <c r="L26" s="70">
        <f t="shared" si="2"/>
        <v>1058.2</v>
      </c>
      <c r="O26" s="70">
        <f>Sheet1!F65</f>
        <v>0.2574336393093569</v>
      </c>
    </row>
    <row r="27" spans="1:15" ht="12.75">
      <c r="A27">
        <v>2.3</v>
      </c>
      <c r="B27" s="70">
        <f t="shared" si="0"/>
        <v>70.36182395194649</v>
      </c>
      <c r="C27" s="70">
        <f>A27*Sheet1!D29</f>
        <v>69</v>
      </c>
      <c r="E27" s="70">
        <f t="shared" si="1"/>
        <v>1.3618239519464979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1230</v>
      </c>
      <c r="K27" s="70">
        <f>J27/Sheet1!D29*Sheet1!D75</f>
        <v>57.4</v>
      </c>
      <c r="L27" s="70">
        <f t="shared" si="2"/>
        <v>1172.6</v>
      </c>
      <c r="O27" s="70">
        <f>Sheet1!F65</f>
        <v>0.2574336393093569</v>
      </c>
    </row>
    <row r="28" spans="1:15" ht="12.75">
      <c r="A28">
        <v>2.4</v>
      </c>
      <c r="B28" s="70">
        <f t="shared" si="0"/>
        <v>73.4828177624219</v>
      </c>
      <c r="C28" s="70">
        <f>A28*Sheet1!D29</f>
        <v>72</v>
      </c>
      <c r="E28" s="70">
        <f t="shared" si="1"/>
        <v>1.482817762421896</v>
      </c>
      <c r="I28" s="112"/>
      <c r="O28" s="70">
        <f>Sheet1!F65</f>
        <v>0.2574336393093569</v>
      </c>
    </row>
    <row r="29" spans="1:15" ht="12.75">
      <c r="A29">
        <v>2.5</v>
      </c>
      <c r="B29" s="70">
        <f t="shared" si="0"/>
        <v>76.60896024568348</v>
      </c>
      <c r="C29" s="70">
        <f>A29*Sheet1!D29</f>
        <v>75</v>
      </c>
      <c r="E29" s="70">
        <f t="shared" si="1"/>
        <v>1.6089602456834808</v>
      </c>
      <c r="I29" s="112"/>
      <c r="O29" s="70">
        <f>Sheet1!F65</f>
        <v>0.2574336393093569</v>
      </c>
    </row>
    <row r="30" spans="1:15" ht="12.75">
      <c r="A30">
        <v>2.6</v>
      </c>
      <c r="B30" s="70">
        <f t="shared" si="0"/>
        <v>79.74025140173126</v>
      </c>
      <c r="C30" s="70">
        <f>A30*Sheet1!D29</f>
        <v>78</v>
      </c>
      <c r="E30" s="70">
        <f t="shared" si="1"/>
        <v>1.740251401731253</v>
      </c>
      <c r="I30" s="112"/>
      <c r="O30" s="70">
        <f>Sheet1!F65</f>
        <v>0.2574336393093569</v>
      </c>
    </row>
    <row r="31" spans="1:15" ht="12.75">
      <c r="A31">
        <v>2.7</v>
      </c>
      <c r="B31" s="70">
        <f t="shared" si="0"/>
        <v>82.87669123056521</v>
      </c>
      <c r="C31" s="70">
        <f>A31*Sheet1!D29</f>
        <v>81</v>
      </c>
      <c r="E31" s="70">
        <f t="shared" si="1"/>
        <v>1.8766912305652121</v>
      </c>
      <c r="I31" s="112"/>
      <c r="O31" s="70">
        <f>Sheet1!F65</f>
        <v>0.2574336393093569</v>
      </c>
    </row>
    <row r="32" spans="1:15" ht="12.75">
      <c r="A32">
        <v>2.8</v>
      </c>
      <c r="B32" s="70">
        <f t="shared" si="0"/>
        <v>86.01827973218536</v>
      </c>
      <c r="C32" s="70">
        <f>A32*Sheet1!D29</f>
        <v>84</v>
      </c>
      <c r="E32" s="70">
        <f t="shared" si="1"/>
        <v>2.018279732185358</v>
      </c>
      <c r="I32" s="112"/>
      <c r="O32" s="70">
        <f>Sheet1!F65</f>
        <v>0.2574336393093569</v>
      </c>
    </row>
    <row r="33" spans="1:15" ht="12.75">
      <c r="A33">
        <v>2.9</v>
      </c>
      <c r="B33" s="70">
        <f t="shared" si="0"/>
        <v>89.16501690659169</v>
      </c>
      <c r="C33" s="70">
        <f>A33*Sheet1!D29</f>
        <v>87</v>
      </c>
      <c r="E33" s="70">
        <f t="shared" si="1"/>
        <v>2.1650169065916915</v>
      </c>
      <c r="I33" s="112"/>
      <c r="O33" s="70">
        <f>Sheet1!F65</f>
        <v>0.2574336393093569</v>
      </c>
    </row>
    <row r="34" spans="1:15" ht="12.75">
      <c r="A34">
        <v>3</v>
      </c>
      <c r="B34" s="70">
        <f t="shared" si="0"/>
        <v>92.3169027537842</v>
      </c>
      <c r="C34" s="70">
        <f>A34*Sheet1!D29</f>
        <v>90</v>
      </c>
      <c r="E34" s="70">
        <f t="shared" si="1"/>
        <v>2.316902753784212</v>
      </c>
      <c r="I34" s="112"/>
      <c r="O34" s="70">
        <f>Sheet1!F65</f>
        <v>0.2574336393093569</v>
      </c>
    </row>
    <row r="35" spans="1:15" ht="12.75">
      <c r="A35">
        <v>3.1</v>
      </c>
      <c r="B35" s="70">
        <f t="shared" si="0"/>
        <v>95.47393727376291</v>
      </c>
      <c r="C35" s="70">
        <f>A35*Sheet1!D29</f>
        <v>93</v>
      </c>
      <c r="E35" s="70">
        <f t="shared" si="1"/>
        <v>2.47393727376292</v>
      </c>
      <c r="O35" s="70">
        <f>Sheet1!F65</f>
        <v>0.2574336393093569</v>
      </c>
    </row>
    <row r="36" spans="1:15" ht="12.75">
      <c r="A36">
        <v>3.2</v>
      </c>
      <c r="B36" s="70">
        <f t="shared" si="0"/>
        <v>98.63612046652781</v>
      </c>
      <c r="C36" s="70">
        <f>A36*Sheet1!D29</f>
        <v>96</v>
      </c>
      <c r="E36" s="70">
        <f t="shared" si="1"/>
        <v>2.6361204665278155</v>
      </c>
      <c r="O36" s="70">
        <f>Sheet1!F65</f>
        <v>0.2574336393093569</v>
      </c>
    </row>
    <row r="37" spans="1:15" ht="12.75">
      <c r="A37">
        <v>3.3</v>
      </c>
      <c r="B37" s="70">
        <f t="shared" si="0"/>
        <v>101.80345233207889</v>
      </c>
      <c r="C37" s="70">
        <f>A37*Sheet1!D29</f>
        <v>99</v>
      </c>
      <c r="E37" s="70">
        <f t="shared" si="1"/>
        <v>2.8034523320788964</v>
      </c>
      <c r="O37" s="70">
        <f>Sheet1!F65</f>
        <v>0.2574336393093569</v>
      </c>
    </row>
    <row r="38" spans="1:15" ht="12.75">
      <c r="A38">
        <v>3.4</v>
      </c>
      <c r="B38" s="70">
        <f t="shared" si="0"/>
        <v>104.97593287041616</v>
      </c>
      <c r="C38" s="70">
        <f>A38*Sheet1!D29</f>
        <v>102</v>
      </c>
      <c r="E38" s="70">
        <f t="shared" si="1"/>
        <v>2.9759328704161656</v>
      </c>
      <c r="O38" s="70">
        <f>Sheet1!F65</f>
        <v>0.2574336393093569</v>
      </c>
    </row>
    <row r="39" spans="1:15" ht="12.75">
      <c r="A39">
        <v>3.5</v>
      </c>
      <c r="B39" s="70">
        <f t="shared" si="0"/>
        <v>108.15356208153962</v>
      </c>
      <c r="C39" s="70">
        <f>A39*Sheet1!D29</f>
        <v>105</v>
      </c>
      <c r="E39" s="70">
        <f t="shared" si="1"/>
        <v>3.153562081539622</v>
      </c>
      <c r="O39" s="70">
        <f>Sheet1!F65</f>
        <v>0.2574336393093569</v>
      </c>
    </row>
    <row r="40" spans="1:15" ht="12.75">
      <c r="A40">
        <v>3.6</v>
      </c>
      <c r="B40" s="70">
        <f t="shared" si="0"/>
        <v>111.33633996544927</v>
      </c>
      <c r="C40" s="70">
        <f>A40*Sheet1!D29</f>
        <v>108</v>
      </c>
      <c r="E40" s="70">
        <f t="shared" si="1"/>
        <v>3.336339965449266</v>
      </c>
      <c r="O40" s="70">
        <f>Sheet1!F65</f>
        <v>0.2574336393093569</v>
      </c>
    </row>
    <row r="41" spans="1:15" ht="12.75">
      <c r="A41">
        <v>3.7</v>
      </c>
      <c r="B41" s="70">
        <f t="shared" si="0"/>
        <v>114.5242665221451</v>
      </c>
      <c r="C41" s="70">
        <f>A41*Sheet1!D29</f>
        <v>111</v>
      </c>
      <c r="E41" s="70">
        <f t="shared" si="1"/>
        <v>3.5242665221450964</v>
      </c>
      <c r="O41" s="70">
        <f>Sheet1!F65</f>
        <v>0.2574336393093569</v>
      </c>
    </row>
    <row r="42" spans="1:15" ht="12.75">
      <c r="A42">
        <v>3.8</v>
      </c>
      <c r="B42" s="70">
        <f t="shared" si="0"/>
        <v>117.71734175162712</v>
      </c>
      <c r="C42" s="70">
        <f>A42*Sheet1!D29</f>
        <v>114</v>
      </c>
      <c r="E42" s="70">
        <f t="shared" si="1"/>
        <v>3.7173417516271137</v>
      </c>
      <c r="O42" s="70">
        <f>Sheet1!F65</f>
        <v>0.2574336393093569</v>
      </c>
    </row>
    <row r="43" spans="1:15" ht="12.75">
      <c r="A43">
        <v>3.9</v>
      </c>
      <c r="B43" s="70">
        <f t="shared" si="0"/>
        <v>120.91556565389531</v>
      </c>
      <c r="C43" s="70">
        <f>A43*Sheet1!D29</f>
        <v>117</v>
      </c>
      <c r="E43" s="70">
        <f t="shared" si="1"/>
        <v>3.9155656538953187</v>
      </c>
      <c r="O43" s="70">
        <f>Sheet1!F65</f>
        <v>0.2574336393093569</v>
      </c>
    </row>
    <row r="44" spans="1:15" ht="12.75">
      <c r="A44">
        <v>4</v>
      </c>
      <c r="B44" s="70">
        <f t="shared" si="0"/>
        <v>124.11893822894972</v>
      </c>
      <c r="C44" s="70">
        <f>A44*Sheet1!D29</f>
        <v>120</v>
      </c>
      <c r="E44" s="70">
        <f t="shared" si="1"/>
        <v>4.118938228949711</v>
      </c>
      <c r="O44" s="70">
        <f>Sheet1!F65</f>
        <v>0.2574336393093569</v>
      </c>
    </row>
    <row r="45" spans="1:15" ht="12.75">
      <c r="A45">
        <v>4.1</v>
      </c>
      <c r="B45" s="70">
        <f t="shared" si="0"/>
        <v>127.32745947679028</v>
      </c>
      <c r="C45" s="70">
        <f>A45*Sheet1!D29</f>
        <v>122.99999999999999</v>
      </c>
      <c r="E45" s="70">
        <f t="shared" si="1"/>
        <v>4.327459476790289</v>
      </c>
      <c r="O45" s="70">
        <f>Sheet1!F65</f>
        <v>0.2574336393093569</v>
      </c>
    </row>
    <row r="46" spans="1:15" ht="12.75">
      <c r="A46">
        <v>4.2</v>
      </c>
      <c r="B46" s="70">
        <f t="shared" si="0"/>
        <v>130.54112939741705</v>
      </c>
      <c r="C46" s="70">
        <f>A46*Sheet1!D29</f>
        <v>126</v>
      </c>
      <c r="E46" s="70">
        <f t="shared" si="1"/>
        <v>4.541129397417056</v>
      </c>
      <c r="O46" s="70">
        <f>Sheet1!F65</f>
        <v>0.2574336393093569</v>
      </c>
    </row>
    <row r="47" spans="1:15" ht="12.75">
      <c r="A47">
        <v>4.3</v>
      </c>
      <c r="B47" s="70">
        <f t="shared" si="0"/>
        <v>133.75994799083</v>
      </c>
      <c r="C47" s="70">
        <f>A47*Sheet1!D29</f>
        <v>129</v>
      </c>
      <c r="E47" s="70">
        <f t="shared" si="1"/>
        <v>4.759947990830009</v>
      </c>
      <c r="O47" s="70">
        <f>Sheet1!F65</f>
        <v>0.2574336393093569</v>
      </c>
    </row>
    <row r="48" spans="1:15" ht="12.75">
      <c r="A48">
        <v>4.4</v>
      </c>
      <c r="B48" s="70">
        <f t="shared" si="0"/>
        <v>136.98391525702914</v>
      </c>
      <c r="C48" s="70">
        <f>A48*Sheet1!D29</f>
        <v>132</v>
      </c>
      <c r="E48" s="70">
        <f t="shared" si="1"/>
        <v>4.9839152570291505</v>
      </c>
      <c r="O48" s="70">
        <f>Sheet1!F65</f>
        <v>0.2574336393093569</v>
      </c>
    </row>
    <row r="49" spans="1:15" ht="12.75">
      <c r="A49">
        <v>4.5</v>
      </c>
      <c r="B49" s="70">
        <f t="shared" si="0"/>
        <v>140.21303119601447</v>
      </c>
      <c r="C49" s="70">
        <f>A49*Sheet1!D29</f>
        <v>135</v>
      </c>
      <c r="E49" s="70">
        <f t="shared" si="1"/>
        <v>5.2130311960144775</v>
      </c>
      <c r="O49" s="70">
        <f>Sheet1!F65</f>
        <v>0.2574336393093569</v>
      </c>
    </row>
    <row r="50" spans="1:15" ht="12.75">
      <c r="A50">
        <v>4.6</v>
      </c>
      <c r="B50" s="70">
        <f t="shared" si="0"/>
        <v>143.447295807786</v>
      </c>
      <c r="C50" s="70">
        <f>A50*Sheet1!D29</f>
        <v>138</v>
      </c>
      <c r="E50" s="70">
        <f t="shared" si="1"/>
        <v>5.447295807785991</v>
      </c>
      <c r="O50" s="70">
        <f>Sheet1!F65</f>
        <v>0.2574336393093569</v>
      </c>
    </row>
    <row r="51" spans="1:15" ht="12.75">
      <c r="A51">
        <v>4.7</v>
      </c>
      <c r="B51" s="70">
        <f t="shared" si="0"/>
        <v>146.6867090923437</v>
      </c>
      <c r="C51" s="70">
        <f>A51*Sheet1!D29</f>
        <v>141</v>
      </c>
      <c r="E51" s="70">
        <f t="shared" si="1"/>
        <v>5.686709092343695</v>
      </c>
      <c r="O51" s="70">
        <f>Sheet1!F65</f>
        <v>0.2574336393093569</v>
      </c>
    </row>
    <row r="52" spans="1:15" ht="12.75">
      <c r="A52">
        <v>4.8</v>
      </c>
      <c r="B52" s="70">
        <f t="shared" si="0"/>
        <v>149.93127104968758</v>
      </c>
      <c r="C52" s="70">
        <f>A52*Sheet1!D29</f>
        <v>144</v>
      </c>
      <c r="E52" s="70">
        <f t="shared" si="1"/>
        <v>5.931271049687584</v>
      </c>
      <c r="O52" s="70">
        <f>Sheet1!F65</f>
        <v>0.2574336393093569</v>
      </c>
    </row>
    <row r="53" spans="1:15" ht="12.75">
      <c r="A53">
        <v>4.9</v>
      </c>
      <c r="B53" s="70">
        <f t="shared" si="0"/>
        <v>153.18098167981765</v>
      </c>
      <c r="C53" s="70">
        <f>A53*Sheet1!D29</f>
        <v>147</v>
      </c>
      <c r="E53" s="70">
        <f t="shared" si="1"/>
        <v>6.180981679817661</v>
      </c>
      <c r="O53" s="70">
        <f>Sheet1!F65</f>
        <v>0.2574336393093569</v>
      </c>
    </row>
    <row r="54" spans="1:15" ht="12.75">
      <c r="A54">
        <v>5</v>
      </c>
      <c r="B54" s="70">
        <f t="shared" si="0"/>
        <v>156.43584098273394</v>
      </c>
      <c r="C54" s="70">
        <f>A54*Sheet1!D29</f>
        <v>150</v>
      </c>
      <c r="E54" s="70">
        <f t="shared" si="1"/>
        <v>6.435840982733923</v>
      </c>
      <c r="O54" s="70">
        <f>Sheet1!F65</f>
        <v>0.2574336393093569</v>
      </c>
    </row>
    <row r="55" spans="1:15" ht="12.75">
      <c r="A55">
        <v>5.1</v>
      </c>
      <c r="B55" s="70">
        <f t="shared" si="0"/>
        <v>159.6958489584364</v>
      </c>
      <c r="C55" s="70">
        <f>A55*Sheet1!D29</f>
        <v>153</v>
      </c>
      <c r="E55" s="70">
        <f t="shared" si="1"/>
        <v>6.695848958436373</v>
      </c>
      <c r="O55" s="70">
        <f>Sheet1!F65</f>
        <v>0.2574336393093569</v>
      </c>
    </row>
    <row r="56" spans="1:15" ht="12.75">
      <c r="A56">
        <v>5.2</v>
      </c>
      <c r="B56" s="70">
        <f t="shared" si="0"/>
        <v>162.961005606925</v>
      </c>
      <c r="C56" s="70">
        <f>A56*Sheet1!D29</f>
        <v>156</v>
      </c>
      <c r="E56" s="70">
        <f t="shared" si="1"/>
        <v>6.961005606925012</v>
      </c>
      <c r="O56" s="70">
        <f>Sheet1!F65</f>
        <v>0.2574336393093569</v>
      </c>
    </row>
    <row r="57" spans="1:15" ht="12.75">
      <c r="A57">
        <v>5.3</v>
      </c>
      <c r="B57" s="70">
        <f t="shared" si="0"/>
        <v>166.23131092819983</v>
      </c>
      <c r="C57" s="70">
        <f>A57*Sheet1!D29</f>
        <v>159</v>
      </c>
      <c r="E57" s="70">
        <f t="shared" si="1"/>
        <v>7.231310928199836</v>
      </c>
      <c r="O57" s="70">
        <f>Sheet1!F65</f>
        <v>0.2574336393093569</v>
      </c>
    </row>
    <row r="58" spans="1:15" ht="12.75">
      <c r="A58">
        <v>5.4</v>
      </c>
      <c r="B58" s="70">
        <f t="shared" si="0"/>
        <v>169.50676492226086</v>
      </c>
      <c r="C58" s="70">
        <f>A58*Sheet1!D29</f>
        <v>162</v>
      </c>
      <c r="E58" s="70">
        <f t="shared" si="1"/>
        <v>7.506764922260849</v>
      </c>
      <c r="O58" s="70">
        <f>Sheet1!F65</f>
        <v>0.2574336393093569</v>
      </c>
    </row>
    <row r="59" spans="1:15" ht="12.75">
      <c r="A59">
        <v>5.5</v>
      </c>
      <c r="B59" s="70">
        <f t="shared" si="0"/>
        <v>172.78736758910804</v>
      </c>
      <c r="C59" s="70">
        <f>A59*Sheet1!D29</f>
        <v>165</v>
      </c>
      <c r="E59" s="70">
        <f t="shared" si="1"/>
        <v>7.7873675891080465</v>
      </c>
      <c r="O59" s="70">
        <f>Sheet1!F65</f>
        <v>0.2574336393093569</v>
      </c>
    </row>
    <row r="60" spans="1:15" ht="12.75">
      <c r="A60">
        <v>5.6</v>
      </c>
      <c r="B60" s="70">
        <f t="shared" si="0"/>
        <v>176.07311892874142</v>
      </c>
      <c r="C60" s="70">
        <f>A60*Sheet1!D29</f>
        <v>168</v>
      </c>
      <c r="E60" s="70">
        <f t="shared" si="1"/>
        <v>8.073118928741431</v>
      </c>
      <c r="O60" s="70">
        <f>Sheet1!F65</f>
        <v>0.2574336393093569</v>
      </c>
    </row>
    <row r="61" spans="1:15" ht="12.75">
      <c r="A61">
        <v>5.7</v>
      </c>
      <c r="B61" s="70">
        <f t="shared" si="0"/>
        <v>179.36401894116102</v>
      </c>
      <c r="C61" s="70">
        <f>A61*Sheet1!D29</f>
        <v>171</v>
      </c>
      <c r="E61" s="70">
        <f t="shared" si="1"/>
        <v>8.364018941161007</v>
      </c>
      <c r="O61" s="70">
        <f>Sheet1!F65</f>
        <v>0.2574336393093569</v>
      </c>
    </row>
    <row r="62" spans="1:15" ht="12.75">
      <c r="A62">
        <v>5.8</v>
      </c>
      <c r="B62" s="70">
        <f t="shared" si="0"/>
        <v>182.66006762636675</v>
      </c>
      <c r="C62" s="70">
        <f>A62*Sheet1!D29</f>
        <v>174</v>
      </c>
      <c r="E62" s="70">
        <f t="shared" si="1"/>
        <v>8.660067626366766</v>
      </c>
      <c r="O62" s="70">
        <f>Sheet1!F65</f>
        <v>0.2574336393093569</v>
      </c>
    </row>
    <row r="63" spans="1:15" ht="12.75">
      <c r="A63">
        <v>5.9</v>
      </c>
      <c r="B63" s="70">
        <f t="shared" si="0"/>
        <v>185.9612649843587</v>
      </c>
      <c r="C63" s="70">
        <f>A63*Sheet1!D29</f>
        <v>177</v>
      </c>
      <c r="E63" s="70">
        <f t="shared" si="1"/>
        <v>8.961264984358715</v>
      </c>
      <c r="O63" s="70">
        <f>Sheet1!F65</f>
        <v>0.2574336393093569</v>
      </c>
    </row>
    <row r="64" spans="1:15" ht="12.75">
      <c r="A64">
        <v>6</v>
      </c>
      <c r="B64" s="70">
        <f t="shared" si="0"/>
        <v>189.26761101513685</v>
      </c>
      <c r="C64" s="70">
        <f>A64*Sheet1!D29</f>
        <v>180</v>
      </c>
      <c r="E64" s="70">
        <f t="shared" si="1"/>
        <v>9.267611015136849</v>
      </c>
      <c r="O64" s="70">
        <f>Sheet1!F65</f>
        <v>0.2574336393093569</v>
      </c>
    </row>
    <row r="65" spans="1:15" ht="12.75">
      <c r="A65">
        <v>6.1</v>
      </c>
      <c r="B65" s="70">
        <f t="shared" si="0"/>
        <v>192.57910571870116</v>
      </c>
      <c r="C65" s="70">
        <f>A65*Sheet1!D29</f>
        <v>183</v>
      </c>
      <c r="E65" s="70">
        <f t="shared" si="1"/>
        <v>9.57910571870117</v>
      </c>
      <c r="O65" s="70">
        <f>Sheet1!F65</f>
        <v>0.2574336393093569</v>
      </c>
    </row>
    <row r="66" spans="1:15" ht="12.75">
      <c r="A66">
        <v>6.2</v>
      </c>
      <c r="B66" s="70">
        <f t="shared" si="0"/>
        <v>195.89574909505168</v>
      </c>
      <c r="C66" s="70">
        <f>A66*Sheet1!D29</f>
        <v>186</v>
      </c>
      <c r="E66" s="70">
        <f t="shared" si="1"/>
        <v>9.89574909505168</v>
      </c>
      <c r="O66" s="70">
        <f>Sheet1!F65</f>
        <v>0.2574336393093569</v>
      </c>
    </row>
    <row r="67" spans="1:15" ht="12.75">
      <c r="A67">
        <v>6.3</v>
      </c>
      <c r="B67" s="70">
        <f t="shared" si="0"/>
        <v>199.21754114418837</v>
      </c>
      <c r="C67" s="70">
        <f>A67*Sheet1!D29</f>
        <v>189</v>
      </c>
      <c r="E67" s="70">
        <f t="shared" si="1"/>
        <v>10.217541144188376</v>
      </c>
      <c r="O67" s="70">
        <f>Sheet1!F65</f>
        <v>0.2574336393093569</v>
      </c>
    </row>
    <row r="68" spans="1:15" ht="12.75">
      <c r="A68">
        <v>6.4</v>
      </c>
      <c r="B68" s="70">
        <f t="shared" si="0"/>
        <v>202.54448186611125</v>
      </c>
      <c r="C68" s="70">
        <f>A68*Sheet1!D29</f>
        <v>192</v>
      </c>
      <c r="E68" s="70">
        <f t="shared" si="1"/>
        <v>10.544481866111262</v>
      </c>
      <c r="O68" s="70">
        <f>Sheet1!F65</f>
        <v>0.2574336393093569</v>
      </c>
    </row>
    <row r="69" spans="1:15" ht="12.75">
      <c r="A69">
        <v>6.5</v>
      </c>
      <c r="B69" s="70">
        <f aca="true" t="shared" si="3" ref="B69:B132">C69+E69</f>
        <v>205.87657126082033</v>
      </c>
      <c r="C69" s="70">
        <f>A69*Sheet1!D29</f>
        <v>195</v>
      </c>
      <c r="E69" s="70">
        <f aca="true" t="shared" si="4" ref="E69:E132">(A69*A69)*O69</f>
        <v>10.876571260820329</v>
      </c>
      <c r="O69" s="70">
        <f>Sheet1!F65</f>
        <v>0.2574336393093569</v>
      </c>
    </row>
    <row r="70" spans="1:15" ht="12.75">
      <c r="A70">
        <v>6.6</v>
      </c>
      <c r="B70" s="70">
        <f t="shared" si="3"/>
        <v>209.2138093283156</v>
      </c>
      <c r="C70" s="70">
        <f>A70*Sheet1!D29</f>
        <v>198</v>
      </c>
      <c r="E70" s="70">
        <f t="shared" si="4"/>
        <v>11.213809328315586</v>
      </c>
      <c r="O70" s="70">
        <f>Sheet1!F65</f>
        <v>0.2574336393093569</v>
      </c>
    </row>
    <row r="71" spans="1:15" ht="12.75">
      <c r="A71">
        <v>6.7</v>
      </c>
      <c r="B71" s="70">
        <f t="shared" si="3"/>
        <v>212.55619606859705</v>
      </c>
      <c r="C71" s="70">
        <f>A71*Sheet1!D29</f>
        <v>201</v>
      </c>
      <c r="E71" s="70">
        <f t="shared" si="4"/>
        <v>11.556196068597032</v>
      </c>
      <c r="O71" s="70">
        <f>Sheet1!F65</f>
        <v>0.2574336393093569</v>
      </c>
    </row>
    <row r="72" spans="1:15" ht="12.75">
      <c r="A72">
        <v>6.8</v>
      </c>
      <c r="B72" s="70">
        <f t="shared" si="3"/>
        <v>215.90373148166466</v>
      </c>
      <c r="C72" s="70">
        <f>A72*Sheet1!D29</f>
        <v>204</v>
      </c>
      <c r="E72" s="70">
        <f t="shared" si="4"/>
        <v>11.903731481664662</v>
      </c>
      <c r="O72" s="70">
        <f>Sheet1!F65</f>
        <v>0.2574336393093569</v>
      </c>
    </row>
    <row r="73" spans="1:15" ht="12.75">
      <c r="A73">
        <v>6.9</v>
      </c>
      <c r="B73" s="70">
        <f t="shared" si="3"/>
        <v>219.25641556751847</v>
      </c>
      <c r="C73" s="70">
        <f>A73*Sheet1!D29</f>
        <v>207</v>
      </c>
      <c r="E73" s="70">
        <f t="shared" si="4"/>
        <v>12.256415567518484</v>
      </c>
      <c r="O73" s="70">
        <f>Sheet1!F65</f>
        <v>0.2574336393093569</v>
      </c>
    </row>
    <row r="74" spans="1:15" ht="12.75">
      <c r="A74">
        <v>7</v>
      </c>
      <c r="B74" s="70">
        <f t="shared" si="3"/>
        <v>222.61424832615847</v>
      </c>
      <c r="C74" s="70">
        <f>A74*Sheet1!D29</f>
        <v>210</v>
      </c>
      <c r="E74" s="70">
        <f t="shared" si="4"/>
        <v>12.614248326158489</v>
      </c>
      <c r="O74" s="70">
        <f>Sheet1!F65</f>
        <v>0.2574336393093569</v>
      </c>
    </row>
    <row r="75" spans="1:15" ht="12.75">
      <c r="A75">
        <v>7.1</v>
      </c>
      <c r="B75" s="70">
        <f t="shared" si="3"/>
        <v>225.97722975758467</v>
      </c>
      <c r="C75" s="70">
        <f>A75*Sheet1!D29</f>
        <v>213</v>
      </c>
      <c r="E75" s="70">
        <f t="shared" si="4"/>
        <v>12.97722975758468</v>
      </c>
      <c r="O75" s="70">
        <f>Sheet1!F65</f>
        <v>0.2574336393093569</v>
      </c>
    </row>
    <row r="76" spans="1:15" ht="12.75">
      <c r="A76">
        <v>7.2</v>
      </c>
      <c r="B76" s="70">
        <f t="shared" si="3"/>
        <v>229.34535986179708</v>
      </c>
      <c r="C76" s="70">
        <f>A76*Sheet1!D29</f>
        <v>216</v>
      </c>
      <c r="E76" s="70">
        <f t="shared" si="4"/>
        <v>13.345359861797064</v>
      </c>
      <c r="O76" s="70">
        <f>Sheet1!F65</f>
        <v>0.2574336393093569</v>
      </c>
    </row>
    <row r="77" spans="1:15" ht="12.75">
      <c r="A77">
        <v>7.3</v>
      </c>
      <c r="B77" s="70">
        <f t="shared" si="3"/>
        <v>232.71863863879562</v>
      </c>
      <c r="C77" s="70">
        <f>A77*Sheet1!D29</f>
        <v>219</v>
      </c>
      <c r="E77" s="70">
        <f t="shared" si="4"/>
        <v>13.71863863879563</v>
      </c>
      <c r="O77" s="70">
        <f>Sheet1!F65</f>
        <v>0.2574336393093569</v>
      </c>
    </row>
    <row r="78" spans="1:15" ht="12.75">
      <c r="A78">
        <v>7.4</v>
      </c>
      <c r="B78" s="70">
        <f t="shared" si="3"/>
        <v>236.0970660885804</v>
      </c>
      <c r="C78" s="70">
        <f>A78*Sheet1!D29</f>
        <v>222</v>
      </c>
      <c r="E78" s="70">
        <f t="shared" si="4"/>
        <v>14.097066088580386</v>
      </c>
      <c r="O78" s="70">
        <f>Sheet1!F65</f>
        <v>0.2574336393093569</v>
      </c>
    </row>
    <row r="79" spans="1:15" ht="12.75">
      <c r="A79">
        <v>7.5</v>
      </c>
      <c r="B79" s="70">
        <f t="shared" si="3"/>
        <v>239.48064221115132</v>
      </c>
      <c r="C79" s="70">
        <f>A79*Sheet1!D29</f>
        <v>225</v>
      </c>
      <c r="E79" s="70">
        <f t="shared" si="4"/>
        <v>14.480642211151327</v>
      </c>
      <c r="O79" s="70">
        <f>Sheet1!F65</f>
        <v>0.2574336393093569</v>
      </c>
    </row>
    <row r="80" spans="1:15" ht="12.75">
      <c r="A80">
        <v>7.6</v>
      </c>
      <c r="B80" s="70">
        <f t="shared" si="3"/>
        <v>242.86936700650847</v>
      </c>
      <c r="C80" s="70">
        <f>A80*Sheet1!D29</f>
        <v>228</v>
      </c>
      <c r="E80" s="70">
        <f t="shared" si="4"/>
        <v>14.869367006508455</v>
      </c>
      <c r="O80" s="70">
        <f>Sheet1!F65</f>
        <v>0.2574336393093569</v>
      </c>
    </row>
    <row r="81" spans="1:15" ht="12.75">
      <c r="A81">
        <v>7.7</v>
      </c>
      <c r="B81" s="70">
        <f t="shared" si="3"/>
        <v>246.26324047465178</v>
      </c>
      <c r="C81" s="70">
        <f>A81*Sheet1!D29</f>
        <v>231</v>
      </c>
      <c r="E81" s="70">
        <f t="shared" si="4"/>
        <v>15.263240474651774</v>
      </c>
      <c r="O81" s="70">
        <f>Sheet1!F65</f>
        <v>0.2574336393093569</v>
      </c>
    </row>
    <row r="82" spans="1:15" ht="12.75">
      <c r="A82">
        <v>7.8</v>
      </c>
      <c r="B82" s="70">
        <f t="shared" si="3"/>
        <v>249.66226261558128</v>
      </c>
      <c r="C82" s="70">
        <f>A82*Sheet1!D29</f>
        <v>234</v>
      </c>
      <c r="E82" s="70">
        <f t="shared" si="4"/>
        <v>15.662262615581275</v>
      </c>
      <c r="O82" s="70">
        <f>Sheet1!F65</f>
        <v>0.2574336393093569</v>
      </c>
    </row>
    <row r="83" spans="1:15" ht="12.75">
      <c r="A83">
        <v>7.9</v>
      </c>
      <c r="B83" s="70">
        <f t="shared" si="3"/>
        <v>253.06643342929698</v>
      </c>
      <c r="C83" s="70">
        <f>A83*Sheet1!D29</f>
        <v>237</v>
      </c>
      <c r="E83" s="70">
        <f t="shared" si="4"/>
        <v>16.066433429296968</v>
      </c>
      <c r="O83" s="70">
        <f>Sheet1!F65</f>
        <v>0.2574336393093569</v>
      </c>
    </row>
    <row r="84" spans="1:15" ht="12.75">
      <c r="A84">
        <v>8</v>
      </c>
      <c r="B84" s="70">
        <f t="shared" si="3"/>
        <v>256.47575291579886</v>
      </c>
      <c r="C84" s="70">
        <f>A84*Sheet1!D29</f>
        <v>240</v>
      </c>
      <c r="E84" s="70">
        <f t="shared" si="4"/>
        <v>16.475752915798843</v>
      </c>
      <c r="O84" s="70">
        <f>Sheet1!F65</f>
        <v>0.2574336393093569</v>
      </c>
    </row>
    <row r="85" spans="1:15" ht="12.75">
      <c r="A85">
        <v>8.1</v>
      </c>
      <c r="B85" s="70">
        <f t="shared" si="3"/>
        <v>259.8902210750869</v>
      </c>
      <c r="C85" s="70">
        <f>A85*Sheet1!D29</f>
        <v>243</v>
      </c>
      <c r="E85" s="70">
        <f t="shared" si="4"/>
        <v>16.890221075086906</v>
      </c>
      <c r="O85" s="70">
        <f>Sheet1!F65</f>
        <v>0.2574336393093569</v>
      </c>
    </row>
    <row r="86" spans="1:15" ht="12.75">
      <c r="A86">
        <v>8.2</v>
      </c>
      <c r="B86" s="70">
        <f t="shared" si="3"/>
        <v>263.3098379071611</v>
      </c>
      <c r="C86" s="70">
        <f>A86*Sheet1!D29</f>
        <v>245.99999999999997</v>
      </c>
      <c r="E86" s="70">
        <f t="shared" si="4"/>
        <v>17.309837907161157</v>
      </c>
      <c r="O86" s="70">
        <f>Sheet1!F65</f>
        <v>0.2574336393093569</v>
      </c>
    </row>
    <row r="87" spans="1:15" ht="12.75">
      <c r="A87">
        <v>8.3</v>
      </c>
      <c r="B87" s="70">
        <f t="shared" si="3"/>
        <v>266.7346034120216</v>
      </c>
      <c r="C87" s="70">
        <f>A87*Sheet1!D29</f>
        <v>249.00000000000003</v>
      </c>
      <c r="E87" s="70">
        <f t="shared" si="4"/>
        <v>17.734603412021603</v>
      </c>
      <c r="O87" s="70">
        <f>Sheet1!F65</f>
        <v>0.2574336393093569</v>
      </c>
    </row>
    <row r="88" spans="1:15" ht="12.75">
      <c r="A88">
        <v>8.4</v>
      </c>
      <c r="B88" s="70">
        <f t="shared" si="3"/>
        <v>270.1645175896682</v>
      </c>
      <c r="C88" s="70">
        <f>A88*Sheet1!D29</f>
        <v>252</v>
      </c>
      <c r="E88" s="70">
        <f t="shared" si="4"/>
        <v>18.164517589668225</v>
      </c>
      <c r="O88" s="70">
        <f>Sheet1!F65</f>
        <v>0.2574336393093569</v>
      </c>
    </row>
    <row r="89" spans="1:15" ht="12.75">
      <c r="A89">
        <v>8.5</v>
      </c>
      <c r="B89" s="70">
        <f t="shared" si="3"/>
        <v>273.599580440101</v>
      </c>
      <c r="C89" s="70">
        <f>A89*Sheet1!D29</f>
        <v>255</v>
      </c>
      <c r="E89" s="70">
        <f t="shared" si="4"/>
        <v>18.599580440101036</v>
      </c>
      <c r="O89" s="70">
        <f>Sheet1!F65</f>
        <v>0.2574336393093569</v>
      </c>
    </row>
    <row r="90" spans="1:15" ht="12.75">
      <c r="A90">
        <v>8.6</v>
      </c>
      <c r="B90" s="70">
        <f t="shared" si="3"/>
        <v>277.03979196332006</v>
      </c>
      <c r="C90" s="70">
        <f>A90*Sheet1!D29</f>
        <v>258</v>
      </c>
      <c r="E90" s="70">
        <f t="shared" si="4"/>
        <v>19.039791963320035</v>
      </c>
      <c r="O90" s="70">
        <f>Sheet1!F65</f>
        <v>0.2574336393093569</v>
      </c>
    </row>
    <row r="91" spans="1:15" ht="12.75">
      <c r="A91">
        <v>8.7</v>
      </c>
      <c r="B91" s="70">
        <f t="shared" si="3"/>
        <v>280.4851521593252</v>
      </c>
      <c r="C91" s="70">
        <f>A91*Sheet1!D29</f>
        <v>261</v>
      </c>
      <c r="E91" s="70">
        <f t="shared" si="4"/>
        <v>19.48515215932522</v>
      </c>
      <c r="O91" s="70">
        <f>Sheet1!F65</f>
        <v>0.2574336393093569</v>
      </c>
    </row>
    <row r="92" spans="1:15" ht="12.75">
      <c r="A92">
        <v>8.8</v>
      </c>
      <c r="B92" s="70">
        <f t="shared" si="3"/>
        <v>283.9356610281166</v>
      </c>
      <c r="C92" s="70">
        <f>A92*Sheet1!D29</f>
        <v>264</v>
      </c>
      <c r="E92" s="70">
        <f t="shared" si="4"/>
        <v>19.935661028116602</v>
      </c>
      <c r="O92" s="70">
        <f>Sheet1!F65</f>
        <v>0.2574336393093569</v>
      </c>
    </row>
    <row r="93" spans="1:15" ht="12.75">
      <c r="A93">
        <v>8.9</v>
      </c>
      <c r="B93" s="70">
        <f t="shared" si="3"/>
        <v>287.39131856969414</v>
      </c>
      <c r="C93" s="70">
        <f>A93*Sheet1!D29</f>
        <v>267</v>
      </c>
      <c r="E93" s="70">
        <f t="shared" si="4"/>
        <v>20.391318569694164</v>
      </c>
      <c r="O93" s="70">
        <f>Sheet1!F65</f>
        <v>0.2574336393093569</v>
      </c>
    </row>
    <row r="94" spans="1:15" ht="12.75">
      <c r="A94">
        <v>9</v>
      </c>
      <c r="B94" s="70">
        <f t="shared" si="3"/>
        <v>290.85212478405793</v>
      </c>
      <c r="C94" s="70">
        <f>A94*Sheet1!D29</f>
        <v>270</v>
      </c>
      <c r="E94" s="70">
        <f t="shared" si="4"/>
        <v>20.85212478405791</v>
      </c>
      <c r="O94" s="70">
        <f>Sheet1!F65</f>
        <v>0.2574336393093569</v>
      </c>
    </row>
    <row r="95" spans="1:15" ht="12.75">
      <c r="A95">
        <v>9.1</v>
      </c>
      <c r="B95" s="70">
        <f t="shared" si="3"/>
        <v>294.31807967120784</v>
      </c>
      <c r="C95" s="70">
        <f>A95*Sheet1!D29</f>
        <v>273</v>
      </c>
      <c r="E95" s="70">
        <f t="shared" si="4"/>
        <v>21.318079671207844</v>
      </c>
      <c r="O95" s="70">
        <f>Sheet1!F65</f>
        <v>0.2574336393093569</v>
      </c>
    </row>
    <row r="96" spans="1:15" ht="12.75">
      <c r="A96">
        <v>9.2</v>
      </c>
      <c r="B96" s="70">
        <f t="shared" si="3"/>
        <v>297.78918323114397</v>
      </c>
      <c r="C96" s="70">
        <f>A96*Sheet1!D29</f>
        <v>276</v>
      </c>
      <c r="E96" s="70">
        <f t="shared" si="4"/>
        <v>21.789183231143966</v>
      </c>
      <c r="O96" s="70">
        <f>Sheet1!F65</f>
        <v>0.2574336393093569</v>
      </c>
    </row>
    <row r="97" spans="1:15" ht="12.75">
      <c r="A97">
        <v>9.3</v>
      </c>
      <c r="B97" s="70">
        <f t="shared" si="3"/>
        <v>301.2654354638663</v>
      </c>
      <c r="C97" s="70">
        <f>A97*Sheet1!D29</f>
        <v>279</v>
      </c>
      <c r="E97" s="70">
        <f t="shared" si="4"/>
        <v>22.265435463866282</v>
      </c>
      <c r="O97" s="70">
        <f>Sheet1!F65</f>
        <v>0.2574336393093569</v>
      </c>
    </row>
    <row r="98" spans="1:15" ht="12.75">
      <c r="A98">
        <v>9.4</v>
      </c>
      <c r="B98" s="70">
        <f t="shared" si="3"/>
        <v>304.74683636937476</v>
      </c>
      <c r="C98" s="70">
        <f>A98*Sheet1!D29</f>
        <v>282</v>
      </c>
      <c r="E98" s="70">
        <f t="shared" si="4"/>
        <v>22.74683636937478</v>
      </c>
      <c r="O98" s="70">
        <f>Sheet1!F65</f>
        <v>0.2574336393093569</v>
      </c>
    </row>
    <row r="99" spans="1:15" ht="12.75">
      <c r="A99">
        <v>9.5</v>
      </c>
      <c r="B99" s="70">
        <f t="shared" si="3"/>
        <v>308.2333859476695</v>
      </c>
      <c r="C99" s="70">
        <f>A99*Sheet1!D29</f>
        <v>285</v>
      </c>
      <c r="E99" s="70">
        <f t="shared" si="4"/>
        <v>23.23338594766946</v>
      </c>
      <c r="O99" s="70">
        <f>Sheet1!F65</f>
        <v>0.2574336393093569</v>
      </c>
    </row>
    <row r="100" spans="1:15" ht="12.75">
      <c r="A100">
        <v>9.6</v>
      </c>
      <c r="B100" s="70">
        <f t="shared" si="3"/>
        <v>311.7250841987503</v>
      </c>
      <c r="C100" s="70">
        <f>A100*Sheet1!D29</f>
        <v>288</v>
      </c>
      <c r="E100" s="70">
        <f t="shared" si="4"/>
        <v>23.725084198750334</v>
      </c>
      <c r="O100" s="70">
        <f>Sheet1!F65</f>
        <v>0.2574336393093569</v>
      </c>
    </row>
    <row r="101" spans="1:15" ht="12.75">
      <c r="A101">
        <v>9.7</v>
      </c>
      <c r="B101" s="70">
        <f t="shared" si="3"/>
        <v>315.2219311226174</v>
      </c>
      <c r="C101" s="70">
        <f>A101*Sheet1!D29</f>
        <v>291</v>
      </c>
      <c r="E101" s="70">
        <f t="shared" si="4"/>
        <v>24.22193112261739</v>
      </c>
      <c r="O101" s="70">
        <f>Sheet1!F65</f>
        <v>0.2574336393093569</v>
      </c>
    </row>
    <row r="102" spans="1:15" ht="12.75">
      <c r="A102">
        <v>9.8</v>
      </c>
      <c r="B102" s="70">
        <f t="shared" si="3"/>
        <v>318.72392671927065</v>
      </c>
      <c r="C102" s="70">
        <f>A102*Sheet1!D29</f>
        <v>294</v>
      </c>
      <c r="E102" s="70">
        <f t="shared" si="4"/>
        <v>24.723926719270644</v>
      </c>
      <c r="O102" s="70">
        <f>Sheet1!F65</f>
        <v>0.2574336393093569</v>
      </c>
    </row>
    <row r="103" spans="1:15" ht="12.75">
      <c r="A103">
        <v>9.9</v>
      </c>
      <c r="B103" s="70">
        <f t="shared" si="3"/>
        <v>322.2310709887101</v>
      </c>
      <c r="C103" s="70">
        <f>A103*Sheet1!D29</f>
        <v>297</v>
      </c>
      <c r="E103" s="70">
        <f t="shared" si="4"/>
        <v>25.231070988710073</v>
      </c>
      <c r="O103" s="70">
        <f>Sheet1!F65</f>
        <v>0.2574336393093569</v>
      </c>
    </row>
    <row r="104" spans="1:15" ht="12.75">
      <c r="A104">
        <v>10</v>
      </c>
      <c r="B104" s="70">
        <f t="shared" si="3"/>
        <v>325.7433639309357</v>
      </c>
      <c r="C104" s="70">
        <f>A104*Sheet1!D29</f>
        <v>300</v>
      </c>
      <c r="E104" s="70">
        <f t="shared" si="4"/>
        <v>25.743363930935693</v>
      </c>
      <c r="O104" s="70">
        <f>Sheet1!F65</f>
        <v>0.2574336393093569</v>
      </c>
    </row>
    <row r="105" spans="1:15" ht="12.75">
      <c r="A105">
        <v>10.1</v>
      </c>
      <c r="B105" s="70">
        <f t="shared" si="3"/>
        <v>329.2608055459475</v>
      </c>
      <c r="C105" s="70">
        <f>A105*Sheet1!D29</f>
        <v>303</v>
      </c>
      <c r="E105" s="70">
        <f t="shared" si="4"/>
        <v>26.2608055459475</v>
      </c>
      <c r="O105" s="70">
        <f>Sheet1!F65</f>
        <v>0.2574336393093569</v>
      </c>
    </row>
    <row r="106" spans="1:15" ht="12.75">
      <c r="A106">
        <v>10.2</v>
      </c>
      <c r="B106" s="70">
        <f t="shared" si="3"/>
        <v>332.7833958337455</v>
      </c>
      <c r="C106" s="70">
        <f>A106*Sheet1!D29</f>
        <v>306</v>
      </c>
      <c r="E106" s="70">
        <f t="shared" si="4"/>
        <v>26.78339583374549</v>
      </c>
      <c r="O106" s="70">
        <f>Sheet1!F65</f>
        <v>0.2574336393093569</v>
      </c>
    </row>
    <row r="107" spans="1:15" ht="12.75">
      <c r="A107">
        <v>10.3</v>
      </c>
      <c r="B107" s="70">
        <f t="shared" si="3"/>
        <v>336.3111347943297</v>
      </c>
      <c r="C107" s="70">
        <f>A107*Sheet1!D29</f>
        <v>309</v>
      </c>
      <c r="E107" s="70">
        <f t="shared" si="4"/>
        <v>27.31113479432968</v>
      </c>
      <c r="O107" s="70">
        <f>Sheet1!F65</f>
        <v>0.2574336393093569</v>
      </c>
    </row>
    <row r="108" spans="1:15" ht="12.75">
      <c r="A108">
        <v>10.4</v>
      </c>
      <c r="B108" s="70">
        <f t="shared" si="3"/>
        <v>339.84402242770005</v>
      </c>
      <c r="C108" s="70">
        <f>A108*Sheet1!D29</f>
        <v>312</v>
      </c>
      <c r="E108" s="70">
        <f t="shared" si="4"/>
        <v>27.844022427700047</v>
      </c>
      <c r="O108" s="70">
        <f>Sheet1!F65</f>
        <v>0.2574336393093569</v>
      </c>
    </row>
    <row r="109" spans="1:15" ht="12.75">
      <c r="A109">
        <v>10.5</v>
      </c>
      <c r="B109" s="70">
        <f t="shared" si="3"/>
        <v>343.3820587338566</v>
      </c>
      <c r="C109" s="70">
        <f>A109*Sheet1!D29</f>
        <v>315</v>
      </c>
      <c r="E109" s="70">
        <f t="shared" si="4"/>
        <v>28.3820587338566</v>
      </c>
      <c r="O109" s="70">
        <f>Sheet1!F65</f>
        <v>0.2574336393093569</v>
      </c>
    </row>
    <row r="110" spans="1:15" ht="12.75">
      <c r="A110">
        <v>10.6</v>
      </c>
      <c r="B110" s="70">
        <f t="shared" si="3"/>
        <v>346.92524371279933</v>
      </c>
      <c r="C110" s="70">
        <f>A110*Sheet1!D29</f>
        <v>318</v>
      </c>
      <c r="E110" s="70">
        <f t="shared" si="4"/>
        <v>28.925243712799343</v>
      </c>
      <c r="O110" s="70">
        <f>Sheet1!F65</f>
        <v>0.2574336393093569</v>
      </c>
    </row>
    <row r="111" spans="1:15" ht="12.75">
      <c r="A111">
        <v>10.7</v>
      </c>
      <c r="B111" s="70">
        <f t="shared" si="3"/>
        <v>350.4735773645283</v>
      </c>
      <c r="C111" s="70">
        <f>A111*Sheet1!D29</f>
        <v>321</v>
      </c>
      <c r="E111" s="70">
        <f t="shared" si="4"/>
        <v>29.473577364528268</v>
      </c>
      <c r="O111" s="70">
        <f>Sheet1!F65</f>
        <v>0.2574336393093569</v>
      </c>
    </row>
    <row r="112" spans="1:15" ht="12.75">
      <c r="A112">
        <v>10.8</v>
      </c>
      <c r="B112" s="70">
        <f t="shared" si="3"/>
        <v>354.02705968904337</v>
      </c>
      <c r="C112" s="70">
        <f>A112*Sheet1!D29</f>
        <v>324</v>
      </c>
      <c r="E112" s="70">
        <f t="shared" si="4"/>
        <v>30.027059689043394</v>
      </c>
      <c r="O112" s="70">
        <f>Sheet1!F65</f>
        <v>0.2574336393093569</v>
      </c>
    </row>
    <row r="113" spans="1:15" ht="12.75">
      <c r="A113">
        <v>10.9</v>
      </c>
      <c r="B113" s="70">
        <f t="shared" si="3"/>
        <v>357.5856906863447</v>
      </c>
      <c r="C113" s="70">
        <f>A113*Sheet1!D29</f>
        <v>327</v>
      </c>
      <c r="E113" s="70">
        <f t="shared" si="4"/>
        <v>30.585690686344698</v>
      </c>
      <c r="O113" s="70">
        <f>Sheet1!F65</f>
        <v>0.2574336393093569</v>
      </c>
    </row>
    <row r="114" spans="1:15" ht="12.75">
      <c r="A114">
        <v>11</v>
      </c>
      <c r="B114" s="70">
        <f t="shared" si="3"/>
        <v>361.1494703564322</v>
      </c>
      <c r="C114" s="70">
        <f>A114*Sheet1!D29</f>
        <v>330</v>
      </c>
      <c r="E114" s="70">
        <f t="shared" si="4"/>
        <v>31.149470356432186</v>
      </c>
      <c r="O114" s="70">
        <f>Sheet1!F65</f>
        <v>0.2574336393093569</v>
      </c>
    </row>
    <row r="115" spans="1:15" ht="12.75">
      <c r="A115">
        <v>11.1</v>
      </c>
      <c r="B115" s="70">
        <f t="shared" si="3"/>
        <v>364.71839869930585</v>
      </c>
      <c r="C115" s="70">
        <f>A115*Sheet1!D29</f>
        <v>333</v>
      </c>
      <c r="E115" s="70">
        <f t="shared" si="4"/>
        <v>31.718398699305865</v>
      </c>
      <c r="O115" s="70">
        <f>Sheet1!F65</f>
        <v>0.2574336393093569</v>
      </c>
    </row>
    <row r="116" spans="1:15" ht="12.75">
      <c r="A116">
        <v>11.2</v>
      </c>
      <c r="B116" s="70">
        <f t="shared" si="3"/>
        <v>368.29247571496575</v>
      </c>
      <c r="C116" s="70">
        <f>A116*Sheet1!D29</f>
        <v>336</v>
      </c>
      <c r="E116" s="70">
        <f t="shared" si="4"/>
        <v>32.292475714965725</v>
      </c>
      <c r="O116" s="70">
        <f>Sheet1!F65</f>
        <v>0.2574336393093569</v>
      </c>
    </row>
    <row r="117" spans="1:15" ht="12.75">
      <c r="A117">
        <v>11.3</v>
      </c>
      <c r="B117" s="70">
        <f t="shared" si="3"/>
        <v>371.8717014034118</v>
      </c>
      <c r="C117" s="70">
        <f>A117*Sheet1!D29</f>
        <v>339</v>
      </c>
      <c r="E117" s="70">
        <f t="shared" si="4"/>
        <v>32.87170140341179</v>
      </c>
      <c r="O117" s="70">
        <f>Sheet1!F65</f>
        <v>0.2574336393093569</v>
      </c>
    </row>
    <row r="118" spans="1:15" ht="12.75">
      <c r="A118">
        <v>11.4</v>
      </c>
      <c r="B118" s="70">
        <f t="shared" si="3"/>
        <v>375.456075764644</v>
      </c>
      <c r="C118" s="70">
        <f>A118*Sheet1!D29</f>
        <v>342</v>
      </c>
      <c r="E118" s="70">
        <f t="shared" si="4"/>
        <v>33.45607576464403</v>
      </c>
      <c r="O118" s="70">
        <f>Sheet1!F65</f>
        <v>0.2574336393093569</v>
      </c>
    </row>
    <row r="119" spans="1:15" ht="12.75">
      <c r="A119">
        <v>11.5</v>
      </c>
      <c r="B119" s="70">
        <f t="shared" si="3"/>
        <v>379.04559879866247</v>
      </c>
      <c r="C119" s="70">
        <f>A119*Sheet1!D29</f>
        <v>345</v>
      </c>
      <c r="E119" s="70">
        <f t="shared" si="4"/>
        <v>34.04559879866245</v>
      </c>
      <c r="O119" s="70">
        <f>Sheet1!F65</f>
        <v>0.2574336393093569</v>
      </c>
    </row>
    <row r="120" spans="1:15" ht="12.75">
      <c r="A120">
        <v>11.6</v>
      </c>
      <c r="B120" s="70">
        <f t="shared" si="3"/>
        <v>382.6402705054671</v>
      </c>
      <c r="C120" s="70">
        <f>A120*Sheet1!D29</f>
        <v>348</v>
      </c>
      <c r="E120" s="70">
        <f t="shared" si="4"/>
        <v>34.640270505467065</v>
      </c>
      <c r="O120" s="70">
        <f>Sheet1!F65</f>
        <v>0.2574336393093569</v>
      </c>
    </row>
    <row r="121" spans="1:15" ht="12.75">
      <c r="A121">
        <v>11.7</v>
      </c>
      <c r="B121" s="70">
        <f t="shared" si="3"/>
        <v>386.24009088505784</v>
      </c>
      <c r="C121" s="70">
        <f>A121*Sheet1!D29</f>
        <v>351</v>
      </c>
      <c r="E121" s="70">
        <f t="shared" si="4"/>
        <v>35.24009088505787</v>
      </c>
      <c r="O121" s="70">
        <f>Sheet1!F65</f>
        <v>0.2574336393093569</v>
      </c>
    </row>
    <row r="122" spans="1:15" ht="12.75">
      <c r="A122">
        <v>11.8</v>
      </c>
      <c r="B122" s="70">
        <f t="shared" si="3"/>
        <v>389.8450599374349</v>
      </c>
      <c r="C122" s="70">
        <f>A122*Sheet1!D29</f>
        <v>354</v>
      </c>
      <c r="E122" s="70">
        <f t="shared" si="4"/>
        <v>35.84505993743486</v>
      </c>
      <c r="O122" s="70">
        <f>Sheet1!F65</f>
        <v>0.2574336393093569</v>
      </c>
    </row>
    <row r="123" spans="1:15" ht="12.75">
      <c r="A123">
        <v>11.9</v>
      </c>
      <c r="B123" s="70">
        <f t="shared" si="3"/>
        <v>393.45517766259803</v>
      </c>
      <c r="C123" s="70">
        <f>A123*Sheet1!D29</f>
        <v>357</v>
      </c>
      <c r="E123" s="70">
        <f t="shared" si="4"/>
        <v>36.45517766259804</v>
      </c>
      <c r="O123" s="70">
        <f>Sheet1!F65</f>
        <v>0.2574336393093569</v>
      </c>
    </row>
    <row r="124" spans="1:15" ht="12.75">
      <c r="A124">
        <v>12</v>
      </c>
      <c r="B124" s="70">
        <f t="shared" si="3"/>
        <v>397.0704440605474</v>
      </c>
      <c r="C124" s="70">
        <f>A124*Sheet1!D29</f>
        <v>360</v>
      </c>
      <c r="E124" s="70">
        <f t="shared" si="4"/>
        <v>37.070444060547395</v>
      </c>
      <c r="O124" s="70">
        <f>Sheet1!F65</f>
        <v>0.2574336393093569</v>
      </c>
    </row>
    <row r="125" spans="1:15" ht="12.75">
      <c r="A125">
        <v>12.1</v>
      </c>
      <c r="B125" s="70">
        <f t="shared" si="3"/>
        <v>400.69085913128293</v>
      </c>
      <c r="C125" s="70">
        <f>A125*Sheet1!D29</f>
        <v>363</v>
      </c>
      <c r="E125" s="70">
        <f t="shared" si="4"/>
        <v>37.69085913128295</v>
      </c>
      <c r="O125" s="70">
        <f>Sheet1!F65</f>
        <v>0.2574336393093569</v>
      </c>
    </row>
    <row r="126" spans="1:15" ht="12.75">
      <c r="A126">
        <v>12.2</v>
      </c>
      <c r="B126" s="70">
        <f t="shared" si="3"/>
        <v>404.3164228748047</v>
      </c>
      <c r="C126" s="70">
        <f>A126*Sheet1!D29</f>
        <v>366</v>
      </c>
      <c r="E126" s="70">
        <f t="shared" si="4"/>
        <v>38.31642287480468</v>
      </c>
      <c r="O126" s="70">
        <f>Sheet1!F65</f>
        <v>0.2574336393093569</v>
      </c>
    </row>
    <row r="127" spans="1:15" ht="12.75">
      <c r="A127">
        <v>12.3</v>
      </c>
      <c r="B127" s="70">
        <f t="shared" si="3"/>
        <v>407.9471352911126</v>
      </c>
      <c r="C127" s="70">
        <f>A127*Sheet1!D29</f>
        <v>369</v>
      </c>
      <c r="E127" s="70">
        <f t="shared" si="4"/>
        <v>38.947135291112616</v>
      </c>
      <c r="O127" s="70">
        <f>Sheet1!F65</f>
        <v>0.2574336393093569</v>
      </c>
    </row>
    <row r="128" spans="1:15" ht="12.75">
      <c r="A128">
        <v>12.4</v>
      </c>
      <c r="B128" s="70">
        <f t="shared" si="3"/>
        <v>411.58299638020674</v>
      </c>
      <c r="C128" s="70">
        <f>A128*Sheet1!D29</f>
        <v>372</v>
      </c>
      <c r="E128" s="70">
        <f t="shared" si="4"/>
        <v>39.58299638020672</v>
      </c>
      <c r="O128" s="70">
        <f>Sheet1!F65</f>
        <v>0.2574336393093569</v>
      </c>
    </row>
    <row r="129" spans="1:15" ht="12.75">
      <c r="A129">
        <v>12.5</v>
      </c>
      <c r="B129" s="70">
        <f t="shared" si="3"/>
        <v>415.22400614208703</v>
      </c>
      <c r="C129" s="70">
        <f>A129*Sheet1!D29</f>
        <v>375</v>
      </c>
      <c r="E129" s="70">
        <f t="shared" si="4"/>
        <v>40.22400614208702</v>
      </c>
      <c r="O129" s="70">
        <f>Sheet1!F65</f>
        <v>0.2574336393093569</v>
      </c>
    </row>
    <row r="130" spans="1:15" ht="12.75">
      <c r="A130">
        <v>12.6</v>
      </c>
      <c r="B130" s="70">
        <f t="shared" si="3"/>
        <v>418.8701645767535</v>
      </c>
      <c r="C130" s="70">
        <f>A130*Sheet1!D29</f>
        <v>378</v>
      </c>
      <c r="E130" s="70">
        <f t="shared" si="4"/>
        <v>40.8701645767535</v>
      </c>
      <c r="O130" s="70">
        <f>Sheet1!F65</f>
        <v>0.2574336393093569</v>
      </c>
    </row>
    <row r="131" spans="1:15" ht="12.75">
      <c r="A131">
        <v>12.7</v>
      </c>
      <c r="B131" s="70">
        <f t="shared" si="3"/>
        <v>422.5214716842062</v>
      </c>
      <c r="C131" s="70">
        <f>A131*Sheet1!D29</f>
        <v>381</v>
      </c>
      <c r="E131" s="70">
        <f t="shared" si="4"/>
        <v>41.521471684206176</v>
      </c>
      <c r="O131" s="70">
        <f>Sheet1!F65</f>
        <v>0.2574336393093569</v>
      </c>
    </row>
    <row r="132" spans="1:15" ht="12.75">
      <c r="A132">
        <v>12.8</v>
      </c>
      <c r="B132" s="70">
        <f t="shared" si="3"/>
        <v>426.177927464445</v>
      </c>
      <c r="C132" s="70">
        <f>A132*Sheet1!D29</f>
        <v>384</v>
      </c>
      <c r="E132" s="70">
        <f t="shared" si="4"/>
        <v>42.17792746444505</v>
      </c>
      <c r="O132" s="70">
        <f>Sheet1!F65</f>
        <v>0.2574336393093569</v>
      </c>
    </row>
    <row r="133" spans="1:15" ht="12.75">
      <c r="A133">
        <v>12.9</v>
      </c>
      <c r="B133" s="70">
        <f aca="true" t="shared" si="5" ref="B133:B196">C133+E133</f>
        <v>429.8395319174701</v>
      </c>
      <c r="C133" s="70">
        <f>A133*Sheet1!D29</f>
        <v>387</v>
      </c>
      <c r="E133" s="70">
        <f aca="true" t="shared" si="6" ref="E133:E196">(A133*A133)*O133</f>
        <v>42.83953191747008</v>
      </c>
      <c r="O133" s="70">
        <f>Sheet1!F65</f>
        <v>0.2574336393093569</v>
      </c>
    </row>
    <row r="134" spans="1:15" ht="12.75">
      <c r="A134">
        <v>13</v>
      </c>
      <c r="B134" s="70">
        <f t="shared" si="5"/>
        <v>433.5062850432813</v>
      </c>
      <c r="C134" s="70">
        <f>A134*Sheet1!D29</f>
        <v>390</v>
      </c>
      <c r="E134" s="70">
        <f t="shared" si="6"/>
        <v>43.506285043281316</v>
      </c>
      <c r="O134" s="70">
        <f>Sheet1!F65</f>
        <v>0.2574336393093569</v>
      </c>
    </row>
    <row r="135" spans="1:15" ht="12.75">
      <c r="A135">
        <v>13.1</v>
      </c>
      <c r="B135" s="70">
        <f t="shared" si="5"/>
        <v>437.17818684187876</v>
      </c>
      <c r="C135" s="70">
        <f>A135*Sheet1!D29</f>
        <v>393</v>
      </c>
      <c r="E135" s="70">
        <f t="shared" si="6"/>
        <v>44.178186841878734</v>
      </c>
      <c r="O135" s="70">
        <f>Sheet1!F65</f>
        <v>0.2574336393093569</v>
      </c>
    </row>
    <row r="136" spans="1:15" ht="12.75">
      <c r="A136">
        <v>13.2</v>
      </c>
      <c r="B136" s="70">
        <f t="shared" si="5"/>
        <v>440.85523731326236</v>
      </c>
      <c r="C136" s="70">
        <f>A136*Sheet1!D29</f>
        <v>396</v>
      </c>
      <c r="E136" s="70">
        <f t="shared" si="6"/>
        <v>44.85523731326234</v>
      </c>
      <c r="O136" s="70">
        <f>Sheet1!F65</f>
        <v>0.2574336393093569</v>
      </c>
    </row>
    <row r="137" spans="1:15" ht="12.75">
      <c r="A137">
        <v>13.3</v>
      </c>
      <c r="B137" s="70">
        <f t="shared" si="5"/>
        <v>444.53743645743214</v>
      </c>
      <c r="C137" s="70">
        <f>A137*Sheet1!D29</f>
        <v>399</v>
      </c>
      <c r="E137" s="70">
        <f t="shared" si="6"/>
        <v>45.53743645743215</v>
      </c>
      <c r="O137" s="70">
        <f>Sheet1!F65</f>
        <v>0.2574336393093569</v>
      </c>
    </row>
    <row r="138" spans="1:15" ht="12.75">
      <c r="A138">
        <v>13.4</v>
      </c>
      <c r="B138" s="70">
        <f t="shared" si="5"/>
        <v>448.2247842743881</v>
      </c>
      <c r="C138" s="70">
        <f>A138*Sheet1!D29</f>
        <v>402</v>
      </c>
      <c r="E138" s="70">
        <f t="shared" si="6"/>
        <v>46.22478427438813</v>
      </c>
      <c r="O138" s="70">
        <f>Sheet1!F65</f>
        <v>0.2574336393093569</v>
      </c>
    </row>
    <row r="139" spans="1:15" ht="12.75">
      <c r="A139">
        <v>13.5</v>
      </c>
      <c r="B139" s="70">
        <f t="shared" si="5"/>
        <v>451.9172807641303</v>
      </c>
      <c r="C139" s="70">
        <f>A139*Sheet1!D29</f>
        <v>405</v>
      </c>
      <c r="E139" s="70">
        <f t="shared" si="6"/>
        <v>46.9172807641303</v>
      </c>
      <c r="O139" s="70">
        <f>Sheet1!F65</f>
        <v>0.2574336393093569</v>
      </c>
    </row>
    <row r="140" spans="1:15" ht="12.75">
      <c r="A140">
        <v>13.6</v>
      </c>
      <c r="B140" s="70">
        <f t="shared" si="5"/>
        <v>455.61492592665866</v>
      </c>
      <c r="C140" s="70">
        <f>A140*Sheet1!D29</f>
        <v>408</v>
      </c>
      <c r="E140" s="70">
        <f t="shared" si="6"/>
        <v>47.61492592665865</v>
      </c>
      <c r="O140" s="70">
        <f>Sheet1!F65</f>
        <v>0.2574336393093569</v>
      </c>
    </row>
    <row r="141" spans="1:15" ht="12.75">
      <c r="A141">
        <v>13.7</v>
      </c>
      <c r="B141" s="70">
        <f t="shared" si="5"/>
        <v>459.3177197619732</v>
      </c>
      <c r="C141" s="70">
        <f>A141*Sheet1!D29</f>
        <v>411</v>
      </c>
      <c r="E141" s="70">
        <f t="shared" si="6"/>
        <v>48.317719761973194</v>
      </c>
      <c r="O141" s="70">
        <f>Sheet1!F65</f>
        <v>0.2574336393093569</v>
      </c>
    </row>
    <row r="142" spans="1:15" ht="12.75">
      <c r="A142">
        <v>13.8</v>
      </c>
      <c r="B142" s="70">
        <f t="shared" si="5"/>
        <v>463.02566227007395</v>
      </c>
      <c r="C142" s="70">
        <f>A142*Sheet1!D29</f>
        <v>414</v>
      </c>
      <c r="E142" s="70">
        <f t="shared" si="6"/>
        <v>49.02566227007394</v>
      </c>
      <c r="O142" s="70">
        <f>Sheet1!F65</f>
        <v>0.2574336393093569</v>
      </c>
    </row>
    <row r="143" spans="1:15" ht="12.75">
      <c r="A143">
        <v>13.9</v>
      </c>
      <c r="B143" s="70">
        <f t="shared" si="5"/>
        <v>466.73875345096087</v>
      </c>
      <c r="C143" s="70">
        <f>A143*Sheet1!D29</f>
        <v>417</v>
      </c>
      <c r="E143" s="70">
        <f t="shared" si="6"/>
        <v>49.73875345096085</v>
      </c>
      <c r="O143" s="70">
        <f>Sheet1!F65</f>
        <v>0.2574336393093569</v>
      </c>
    </row>
    <row r="144" spans="1:15" ht="12.75">
      <c r="A144">
        <v>14</v>
      </c>
      <c r="B144" s="70">
        <f t="shared" si="5"/>
        <v>470.45699330463395</v>
      </c>
      <c r="C144" s="70">
        <f>A144*Sheet1!D29</f>
        <v>420</v>
      </c>
      <c r="E144" s="70">
        <f t="shared" si="6"/>
        <v>50.456993304633954</v>
      </c>
      <c r="O144" s="70">
        <f>Sheet1!F65</f>
        <v>0.2574336393093569</v>
      </c>
    </row>
    <row r="145" spans="1:15" ht="12.75">
      <c r="A145">
        <v>14.1</v>
      </c>
      <c r="B145" s="70">
        <f t="shared" si="5"/>
        <v>474.18038183109326</v>
      </c>
      <c r="C145" s="70">
        <f>A145*Sheet1!D29</f>
        <v>423</v>
      </c>
      <c r="E145" s="70">
        <f t="shared" si="6"/>
        <v>51.18038183109325</v>
      </c>
      <c r="O145" s="70">
        <f>Sheet1!F65</f>
        <v>0.2574336393093569</v>
      </c>
    </row>
    <row r="146" spans="1:15" ht="12.75">
      <c r="A146">
        <v>14.2</v>
      </c>
      <c r="B146" s="70">
        <f t="shared" si="5"/>
        <v>477.9089190303387</v>
      </c>
      <c r="C146" s="70">
        <f>A146*Sheet1!D29</f>
        <v>426</v>
      </c>
      <c r="E146" s="70">
        <f t="shared" si="6"/>
        <v>51.90891903033872</v>
      </c>
      <c r="O146" s="70">
        <f>Sheet1!F65</f>
        <v>0.2574336393093569</v>
      </c>
    </row>
    <row r="147" spans="1:15" ht="12.75">
      <c r="A147">
        <v>14.3</v>
      </c>
      <c r="B147" s="70">
        <f t="shared" si="5"/>
        <v>481.6426049023704</v>
      </c>
      <c r="C147" s="70">
        <f>A147*Sheet1!D29</f>
        <v>429</v>
      </c>
      <c r="E147" s="70">
        <f t="shared" si="6"/>
        <v>52.6426049023704</v>
      </c>
      <c r="O147" s="70">
        <f>Sheet1!F65</f>
        <v>0.2574336393093569</v>
      </c>
    </row>
    <row r="148" spans="1:15" ht="12.75">
      <c r="A148">
        <v>14.4</v>
      </c>
      <c r="B148" s="70">
        <f t="shared" si="5"/>
        <v>485.38143944718826</v>
      </c>
      <c r="C148" s="70">
        <f>A148*Sheet1!D29</f>
        <v>432</v>
      </c>
      <c r="E148" s="70">
        <f t="shared" si="6"/>
        <v>53.38143944718826</v>
      </c>
      <c r="O148" s="70">
        <f>Sheet1!F65</f>
        <v>0.2574336393093569</v>
      </c>
    </row>
    <row r="149" spans="1:15" ht="12.75">
      <c r="A149">
        <v>14.5</v>
      </c>
      <c r="B149" s="70">
        <f t="shared" si="5"/>
        <v>489.12542266479227</v>
      </c>
      <c r="C149" s="70">
        <f>A149*Sheet1!D29</f>
        <v>435</v>
      </c>
      <c r="E149" s="70">
        <f t="shared" si="6"/>
        <v>54.12542266479229</v>
      </c>
      <c r="O149" s="70">
        <f>Sheet1!F65</f>
        <v>0.2574336393093569</v>
      </c>
    </row>
    <row r="150" spans="1:15" ht="12.75">
      <c r="A150">
        <v>14.6</v>
      </c>
      <c r="B150" s="70">
        <f t="shared" si="5"/>
        <v>492.8745545551825</v>
      </c>
      <c r="C150" s="70">
        <f>A150*Sheet1!D29</f>
        <v>438</v>
      </c>
      <c r="E150" s="70">
        <f t="shared" si="6"/>
        <v>54.87455455518252</v>
      </c>
      <c r="O150" s="70">
        <f>Sheet1!F65</f>
        <v>0.2574336393093569</v>
      </c>
    </row>
    <row r="151" spans="1:15" ht="12.75">
      <c r="A151">
        <v>14.7</v>
      </c>
      <c r="B151" s="70">
        <f t="shared" si="5"/>
        <v>496.62883511835895</v>
      </c>
      <c r="C151" s="70">
        <f>A151*Sheet1!D29</f>
        <v>441</v>
      </c>
      <c r="E151" s="70">
        <f t="shared" si="6"/>
        <v>55.62883511835893</v>
      </c>
      <c r="O151" s="70">
        <f>Sheet1!F65</f>
        <v>0.2574336393093569</v>
      </c>
    </row>
    <row r="152" spans="1:15" ht="12.75">
      <c r="A152">
        <v>14.8</v>
      </c>
      <c r="B152" s="70">
        <f t="shared" si="5"/>
        <v>500.38826435432156</v>
      </c>
      <c r="C152" s="70">
        <f>A152*Sheet1!D29</f>
        <v>444</v>
      </c>
      <c r="E152" s="70">
        <f t="shared" si="6"/>
        <v>56.38826435432154</v>
      </c>
      <c r="O152" s="70">
        <f>Sheet1!F65</f>
        <v>0.2574336393093569</v>
      </c>
    </row>
    <row r="153" spans="1:15" ht="12.75">
      <c r="A153">
        <v>14.9</v>
      </c>
      <c r="B153" s="70">
        <f t="shared" si="5"/>
        <v>504.15284226307034</v>
      </c>
      <c r="C153" s="70">
        <f>A153*Sheet1!D29</f>
        <v>447</v>
      </c>
      <c r="E153" s="70">
        <f t="shared" si="6"/>
        <v>57.15284226307033</v>
      </c>
      <c r="O153" s="70">
        <f>Sheet1!F65</f>
        <v>0.2574336393093569</v>
      </c>
    </row>
    <row r="154" spans="1:15" ht="12.75">
      <c r="A154">
        <v>15</v>
      </c>
      <c r="B154" s="70">
        <f t="shared" si="5"/>
        <v>507.9225688446053</v>
      </c>
      <c r="C154" s="70">
        <f>A154*Sheet1!D29</f>
        <v>450</v>
      </c>
      <c r="E154" s="70">
        <f t="shared" si="6"/>
        <v>57.92256884460531</v>
      </c>
      <c r="O154" s="70">
        <f>Sheet1!F65</f>
        <v>0.2574336393093569</v>
      </c>
    </row>
    <row r="155" spans="1:15" ht="12.75">
      <c r="A155">
        <v>15.1</v>
      </c>
      <c r="B155" s="70">
        <f t="shared" si="5"/>
        <v>511.69744409892644</v>
      </c>
      <c r="C155" s="70">
        <f>A155*Sheet1!D29</f>
        <v>453</v>
      </c>
      <c r="E155" s="70">
        <f t="shared" si="6"/>
        <v>58.69744409892647</v>
      </c>
      <c r="O155" s="70">
        <f>Sheet1!F65</f>
        <v>0.2574336393093569</v>
      </c>
    </row>
    <row r="156" spans="1:15" ht="12.75">
      <c r="A156">
        <v>15.2</v>
      </c>
      <c r="B156" s="70">
        <f t="shared" si="5"/>
        <v>515.4774680260339</v>
      </c>
      <c r="C156" s="70">
        <f>A156*Sheet1!D29</f>
        <v>456</v>
      </c>
      <c r="E156" s="70">
        <f t="shared" si="6"/>
        <v>59.47746802603382</v>
      </c>
      <c r="O156" s="70">
        <f>Sheet1!F65</f>
        <v>0.2574336393093569</v>
      </c>
    </row>
    <row r="157" spans="1:15" ht="12.75">
      <c r="A157">
        <v>15.3</v>
      </c>
      <c r="B157" s="70">
        <f t="shared" si="5"/>
        <v>519.2626406259274</v>
      </c>
      <c r="C157" s="70">
        <f>A157*Sheet1!D29</f>
        <v>459</v>
      </c>
      <c r="E157" s="70">
        <f t="shared" si="6"/>
        <v>60.26264062592737</v>
      </c>
      <c r="O157" s="70">
        <f>Sheet1!F65</f>
        <v>0.2574336393093569</v>
      </c>
    </row>
    <row r="158" spans="1:15" ht="12.75">
      <c r="A158">
        <v>15.4</v>
      </c>
      <c r="B158" s="70">
        <f t="shared" si="5"/>
        <v>523.0529618986071</v>
      </c>
      <c r="C158" s="70">
        <f>A158*Sheet1!D29</f>
        <v>462</v>
      </c>
      <c r="E158" s="70">
        <f t="shared" si="6"/>
        <v>61.052961898607094</v>
      </c>
      <c r="O158" s="70">
        <f>Sheet1!F65</f>
        <v>0.2574336393093569</v>
      </c>
    </row>
    <row r="159" spans="1:15" ht="12.75">
      <c r="A159">
        <v>15.5</v>
      </c>
      <c r="B159" s="70">
        <f t="shared" si="5"/>
        <v>526.848431844073</v>
      </c>
      <c r="C159" s="70">
        <f>A159*Sheet1!D29</f>
        <v>465</v>
      </c>
      <c r="E159" s="70">
        <f t="shared" si="6"/>
        <v>61.848431844073</v>
      </c>
      <c r="O159" s="70">
        <f>Sheet1!F65</f>
        <v>0.2574336393093569</v>
      </c>
    </row>
    <row r="160" spans="1:15" ht="12.75">
      <c r="A160">
        <v>15.6</v>
      </c>
      <c r="B160" s="70">
        <f t="shared" si="5"/>
        <v>530.6490504623251</v>
      </c>
      <c r="C160" s="70">
        <f>A160*Sheet1!D29</f>
        <v>468</v>
      </c>
      <c r="E160" s="70">
        <f t="shared" si="6"/>
        <v>62.6490504623251</v>
      </c>
      <c r="O160" s="70">
        <f>Sheet1!F65</f>
        <v>0.2574336393093569</v>
      </c>
    </row>
    <row r="161" spans="1:15" ht="12.75">
      <c r="A161">
        <v>15.7</v>
      </c>
      <c r="B161" s="70">
        <f t="shared" si="5"/>
        <v>534.4548177533634</v>
      </c>
      <c r="C161" s="70">
        <f>A161*Sheet1!D29</f>
        <v>471</v>
      </c>
      <c r="E161" s="70">
        <f t="shared" si="6"/>
        <v>63.45481775336338</v>
      </c>
      <c r="O161" s="70">
        <f>Sheet1!F65</f>
        <v>0.2574336393093569</v>
      </c>
    </row>
    <row r="162" spans="1:15" ht="12.75">
      <c r="A162">
        <v>15.8</v>
      </c>
      <c r="B162" s="70">
        <f t="shared" si="5"/>
        <v>538.2657337171879</v>
      </c>
      <c r="C162" s="70">
        <f>A162*Sheet1!D29</f>
        <v>474</v>
      </c>
      <c r="E162" s="70">
        <f t="shared" si="6"/>
        <v>64.26573371718787</v>
      </c>
      <c r="O162" s="70">
        <f>Sheet1!F65</f>
        <v>0.2574336393093569</v>
      </c>
    </row>
    <row r="163" spans="1:15" ht="12.75">
      <c r="A163">
        <v>15.9</v>
      </c>
      <c r="B163" s="70">
        <f t="shared" si="5"/>
        <v>542.0817983537985</v>
      </c>
      <c r="C163" s="70">
        <f>A163*Sheet1!D29</f>
        <v>477</v>
      </c>
      <c r="E163" s="70">
        <f t="shared" si="6"/>
        <v>65.08179835379852</v>
      </c>
      <c r="O163" s="70">
        <f>Sheet1!F65</f>
        <v>0.2574336393093569</v>
      </c>
    </row>
    <row r="164" spans="1:15" ht="12.75">
      <c r="A164">
        <v>16</v>
      </c>
      <c r="B164" s="70">
        <f t="shared" si="5"/>
        <v>545.9030116631953</v>
      </c>
      <c r="C164" s="70">
        <f>A164*Sheet1!D29</f>
        <v>480</v>
      </c>
      <c r="E164" s="70">
        <f t="shared" si="6"/>
        <v>65.90301166319537</v>
      </c>
      <c r="O164" s="70">
        <f>Sheet1!F65</f>
        <v>0.2574336393093569</v>
      </c>
    </row>
    <row r="165" spans="1:15" ht="12.75">
      <c r="A165">
        <v>16.1</v>
      </c>
      <c r="B165" s="70">
        <f t="shared" si="5"/>
        <v>549.7293736453785</v>
      </c>
      <c r="C165" s="70">
        <f>A165*Sheet1!D29</f>
        <v>483.00000000000006</v>
      </c>
      <c r="E165" s="70">
        <f t="shared" si="6"/>
        <v>66.72937364537842</v>
      </c>
      <c r="O165" s="70">
        <f>Sheet1!F65</f>
        <v>0.2574336393093569</v>
      </c>
    </row>
    <row r="166" spans="1:15" ht="12.75">
      <c r="A166">
        <v>16.2</v>
      </c>
      <c r="B166" s="70">
        <f t="shared" si="5"/>
        <v>553.5608843003477</v>
      </c>
      <c r="C166" s="70">
        <f>A166*Sheet1!D29</f>
        <v>486</v>
      </c>
      <c r="E166" s="70">
        <f t="shared" si="6"/>
        <v>67.56088430034762</v>
      </c>
      <c r="O166" s="70">
        <f>Sheet1!F65</f>
        <v>0.2574336393093569</v>
      </c>
    </row>
    <row r="167" spans="1:15" ht="12.75">
      <c r="A167">
        <v>16.3</v>
      </c>
      <c r="B167" s="70">
        <f t="shared" si="5"/>
        <v>557.397543628103</v>
      </c>
      <c r="C167" s="70">
        <f>A167*Sheet1!D29</f>
        <v>489</v>
      </c>
      <c r="E167" s="70">
        <f t="shared" si="6"/>
        <v>68.39754362810304</v>
      </c>
      <c r="O167" s="70">
        <f>Sheet1!F65</f>
        <v>0.2574336393093569</v>
      </c>
    </row>
    <row r="168" spans="1:15" ht="12.75">
      <c r="A168">
        <v>16.4</v>
      </c>
      <c r="B168" s="70">
        <f t="shared" si="5"/>
        <v>561.2393516286446</v>
      </c>
      <c r="C168" s="70">
        <f>A168*Sheet1!D29</f>
        <v>491.99999999999994</v>
      </c>
      <c r="E168" s="70">
        <f t="shared" si="6"/>
        <v>69.23935162864463</v>
      </c>
      <c r="O168" s="70">
        <f>Sheet1!F65</f>
        <v>0.2574336393093569</v>
      </c>
    </row>
    <row r="169" spans="1:15" ht="12.75">
      <c r="A169">
        <v>16.5</v>
      </c>
      <c r="B169" s="70">
        <f t="shared" si="5"/>
        <v>565.0863083019724</v>
      </c>
      <c r="C169" s="70">
        <f>A169*Sheet1!D29</f>
        <v>495</v>
      </c>
      <c r="E169" s="70">
        <f t="shared" si="6"/>
        <v>70.08630830197242</v>
      </c>
      <c r="O169" s="70">
        <f>Sheet1!F65</f>
        <v>0.2574336393093569</v>
      </c>
    </row>
    <row r="170" spans="1:15" ht="12.75">
      <c r="A170">
        <v>16.6</v>
      </c>
      <c r="B170" s="70">
        <f t="shared" si="5"/>
        <v>568.9384136480865</v>
      </c>
      <c r="C170" s="70">
        <f>A170*Sheet1!D29</f>
        <v>498.00000000000006</v>
      </c>
      <c r="E170" s="70">
        <f t="shared" si="6"/>
        <v>70.93841364808641</v>
      </c>
      <c r="O170" s="70">
        <f>Sheet1!F65</f>
        <v>0.2574336393093569</v>
      </c>
    </row>
    <row r="171" spans="1:15" ht="12.75">
      <c r="A171">
        <v>16.7</v>
      </c>
      <c r="B171" s="70">
        <f t="shared" si="5"/>
        <v>572.7956676669866</v>
      </c>
      <c r="C171" s="70">
        <f>A171*Sheet1!D29</f>
        <v>501</v>
      </c>
      <c r="E171" s="70">
        <f t="shared" si="6"/>
        <v>71.79566766698655</v>
      </c>
      <c r="O171" s="70">
        <f>Sheet1!F65</f>
        <v>0.2574336393093569</v>
      </c>
    </row>
    <row r="172" spans="1:15" ht="12.75">
      <c r="A172">
        <v>16.8</v>
      </c>
      <c r="B172" s="70">
        <f t="shared" si="5"/>
        <v>576.658070358673</v>
      </c>
      <c r="C172" s="70">
        <f>A172*Sheet1!D29</f>
        <v>504</v>
      </c>
      <c r="E172" s="70">
        <f t="shared" si="6"/>
        <v>72.6580703586729</v>
      </c>
      <c r="O172" s="70">
        <f>Sheet1!F65</f>
        <v>0.2574336393093569</v>
      </c>
    </row>
    <row r="173" spans="1:15" ht="12.75">
      <c r="A173">
        <v>16.9</v>
      </c>
      <c r="B173" s="70">
        <f t="shared" si="5"/>
        <v>580.5256217231454</v>
      </c>
      <c r="C173" s="70">
        <f>A173*Sheet1!D29</f>
        <v>506.99999999999994</v>
      </c>
      <c r="E173" s="70">
        <f t="shared" si="6"/>
        <v>73.52562172314542</v>
      </c>
      <c r="O173" s="70">
        <f>Sheet1!F65</f>
        <v>0.2574336393093569</v>
      </c>
    </row>
    <row r="174" spans="1:15" ht="12.75">
      <c r="A174">
        <v>17</v>
      </c>
      <c r="B174" s="70">
        <f t="shared" si="5"/>
        <v>584.3983217604041</v>
      </c>
      <c r="C174" s="70">
        <f>A174*Sheet1!D29</f>
        <v>510</v>
      </c>
      <c r="E174" s="70">
        <f t="shared" si="6"/>
        <v>74.39832176040414</v>
      </c>
      <c r="O174" s="70">
        <f>Sheet1!F65</f>
        <v>0.2574336393093569</v>
      </c>
    </row>
    <row r="175" spans="1:15" ht="12.75">
      <c r="A175">
        <v>17.1</v>
      </c>
      <c r="B175" s="70">
        <f t="shared" si="5"/>
        <v>588.2761704704491</v>
      </c>
      <c r="C175" s="70">
        <f>A175*Sheet1!D29</f>
        <v>513</v>
      </c>
      <c r="E175" s="70">
        <f t="shared" si="6"/>
        <v>75.27617047044906</v>
      </c>
      <c r="O175" s="70">
        <f>Sheet1!F65</f>
        <v>0.2574336393093569</v>
      </c>
    </row>
    <row r="176" spans="1:15" ht="12.75">
      <c r="A176">
        <v>17.2</v>
      </c>
      <c r="B176" s="70">
        <f t="shared" si="5"/>
        <v>592.1591678532801</v>
      </c>
      <c r="C176" s="70">
        <f>A176*Sheet1!D29</f>
        <v>516</v>
      </c>
      <c r="E176" s="70">
        <f t="shared" si="6"/>
        <v>76.15916785328014</v>
      </c>
      <c r="O176" s="70">
        <f>Sheet1!F65</f>
        <v>0.2574336393093569</v>
      </c>
    </row>
    <row r="177" spans="1:15" ht="12.75">
      <c r="A177">
        <v>17.3</v>
      </c>
      <c r="B177" s="70">
        <f t="shared" si="5"/>
        <v>596.0473139088974</v>
      </c>
      <c r="C177" s="70">
        <f>A177*Sheet1!D29</f>
        <v>519</v>
      </c>
      <c r="E177" s="70">
        <f t="shared" si="6"/>
        <v>77.04731390889744</v>
      </c>
      <c r="O177" s="70">
        <f>Sheet1!F65</f>
        <v>0.2574336393093569</v>
      </c>
    </row>
    <row r="178" spans="1:15" ht="12.75">
      <c r="A178">
        <v>17.4</v>
      </c>
      <c r="B178" s="70">
        <f t="shared" si="5"/>
        <v>599.9406086373009</v>
      </c>
      <c r="C178" s="70">
        <f>A178*Sheet1!D29</f>
        <v>522</v>
      </c>
      <c r="E178" s="70">
        <f t="shared" si="6"/>
        <v>77.94060863730088</v>
      </c>
      <c r="O178" s="70">
        <f>Sheet1!F65</f>
        <v>0.2574336393093569</v>
      </c>
    </row>
    <row r="179" spans="1:15" ht="12.75">
      <c r="A179">
        <v>17.5</v>
      </c>
      <c r="B179" s="70">
        <f t="shared" si="5"/>
        <v>603.8390520384905</v>
      </c>
      <c r="C179" s="70">
        <f>A179*Sheet1!D29</f>
        <v>525</v>
      </c>
      <c r="E179" s="70">
        <f t="shared" si="6"/>
        <v>78.83905203849055</v>
      </c>
      <c r="O179" s="70">
        <f>Sheet1!F65</f>
        <v>0.2574336393093569</v>
      </c>
    </row>
    <row r="180" spans="1:15" ht="12.75">
      <c r="A180">
        <v>17.6</v>
      </c>
      <c r="B180" s="70">
        <f t="shared" si="5"/>
        <v>607.7426441124665</v>
      </c>
      <c r="C180" s="70">
        <f>A180*Sheet1!D29</f>
        <v>528</v>
      </c>
      <c r="E180" s="70">
        <f t="shared" si="6"/>
        <v>79.74264411246641</v>
      </c>
      <c r="O180" s="70">
        <f>Sheet1!F65</f>
        <v>0.2574336393093569</v>
      </c>
    </row>
    <row r="181" spans="1:15" ht="12.75">
      <c r="A181">
        <v>17.7</v>
      </c>
      <c r="B181" s="70">
        <f t="shared" si="5"/>
        <v>611.6513848592284</v>
      </c>
      <c r="C181" s="70">
        <f>A181*Sheet1!D29</f>
        <v>531</v>
      </c>
      <c r="E181" s="70">
        <f t="shared" si="6"/>
        <v>80.65138485922841</v>
      </c>
      <c r="O181" s="70">
        <f>Sheet1!F65</f>
        <v>0.2574336393093569</v>
      </c>
    </row>
    <row r="182" spans="1:15" ht="12.75">
      <c r="A182">
        <v>17.8</v>
      </c>
      <c r="B182" s="70">
        <f t="shared" si="5"/>
        <v>615.5652742787767</v>
      </c>
      <c r="C182" s="70">
        <f>A182*Sheet1!D29</f>
        <v>534</v>
      </c>
      <c r="E182" s="70">
        <f t="shared" si="6"/>
        <v>81.56527427877666</v>
      </c>
      <c r="O182" s="70">
        <f>Sheet1!F65</f>
        <v>0.2574336393093569</v>
      </c>
    </row>
    <row r="183" spans="1:15" ht="12.75">
      <c r="A183">
        <v>17.9</v>
      </c>
      <c r="B183" s="70">
        <f t="shared" si="5"/>
        <v>619.4843123711111</v>
      </c>
      <c r="C183" s="70">
        <f>A183*Sheet1!D29</f>
        <v>537</v>
      </c>
      <c r="E183" s="70">
        <f t="shared" si="6"/>
        <v>82.48431237111105</v>
      </c>
      <c r="O183" s="70">
        <f>Sheet1!F65</f>
        <v>0.2574336393093569</v>
      </c>
    </row>
    <row r="184" spans="1:15" ht="12.75">
      <c r="A184">
        <v>18</v>
      </c>
      <c r="B184" s="70">
        <f t="shared" si="5"/>
        <v>623.4084991362316</v>
      </c>
      <c r="C184" s="70">
        <f>A184*Sheet1!D29</f>
        <v>540</v>
      </c>
      <c r="E184" s="70">
        <f t="shared" si="6"/>
        <v>83.40849913623164</v>
      </c>
      <c r="O184" s="70">
        <f>Sheet1!F65</f>
        <v>0.2574336393093569</v>
      </c>
    </row>
    <row r="185" spans="1:15" ht="12.75">
      <c r="A185">
        <v>18.1</v>
      </c>
      <c r="B185" s="70">
        <f t="shared" si="5"/>
        <v>627.3378345741385</v>
      </c>
      <c r="C185" s="70">
        <f>A185*Sheet1!D29</f>
        <v>543</v>
      </c>
      <c r="E185" s="70">
        <f t="shared" si="6"/>
        <v>84.33783457413844</v>
      </c>
      <c r="O185" s="70">
        <f>Sheet1!F65</f>
        <v>0.2574336393093569</v>
      </c>
    </row>
    <row r="186" spans="1:15" ht="12.75">
      <c r="A186">
        <v>18.2</v>
      </c>
      <c r="B186" s="70">
        <f t="shared" si="5"/>
        <v>631.2723186848314</v>
      </c>
      <c r="C186" s="70">
        <f>A186*Sheet1!D29</f>
        <v>546</v>
      </c>
      <c r="E186" s="70">
        <f t="shared" si="6"/>
        <v>85.27231868483138</v>
      </c>
      <c r="O186" s="70">
        <f>Sheet1!F65</f>
        <v>0.2574336393093569</v>
      </c>
    </row>
    <row r="187" spans="1:15" ht="12.75">
      <c r="A187">
        <v>18.3</v>
      </c>
      <c r="B187" s="70">
        <f t="shared" si="5"/>
        <v>635.2119514683105</v>
      </c>
      <c r="C187" s="70">
        <f>A187*Sheet1!D29</f>
        <v>549</v>
      </c>
      <c r="E187" s="70">
        <f t="shared" si="6"/>
        <v>86.21195146831055</v>
      </c>
      <c r="O187" s="70">
        <f>Sheet1!F65</f>
        <v>0.2574336393093569</v>
      </c>
    </row>
    <row r="188" spans="1:15" ht="12.75">
      <c r="A188">
        <v>18.4</v>
      </c>
      <c r="B188" s="70">
        <f t="shared" si="5"/>
        <v>639.1567329245759</v>
      </c>
      <c r="C188" s="70">
        <f>A188*Sheet1!D29</f>
        <v>552</v>
      </c>
      <c r="E188" s="70">
        <f t="shared" si="6"/>
        <v>87.15673292457586</v>
      </c>
      <c r="O188" s="70">
        <f>Sheet1!F65</f>
        <v>0.2574336393093569</v>
      </c>
    </row>
    <row r="189" spans="1:15" ht="12.75">
      <c r="A189">
        <v>18.5</v>
      </c>
      <c r="B189" s="70">
        <f t="shared" si="5"/>
        <v>643.1066630536274</v>
      </c>
      <c r="C189" s="70">
        <f>A189*Sheet1!D29</f>
        <v>555</v>
      </c>
      <c r="E189" s="70">
        <f t="shared" si="6"/>
        <v>88.1066630536274</v>
      </c>
      <c r="O189" s="70">
        <f>Sheet1!F65</f>
        <v>0.2574336393093569</v>
      </c>
    </row>
    <row r="190" spans="1:15" ht="12.75">
      <c r="A190">
        <v>18.6</v>
      </c>
      <c r="B190" s="70">
        <f t="shared" si="5"/>
        <v>647.0617418554651</v>
      </c>
      <c r="C190" s="70">
        <f>A190*Sheet1!D29</f>
        <v>558</v>
      </c>
      <c r="E190" s="70">
        <f t="shared" si="6"/>
        <v>89.06174185546513</v>
      </c>
      <c r="O190" s="70">
        <f>Sheet1!F65</f>
        <v>0.2574336393093569</v>
      </c>
    </row>
    <row r="191" spans="1:15" ht="12.75">
      <c r="A191">
        <v>18.7</v>
      </c>
      <c r="B191" s="70">
        <f t="shared" si="5"/>
        <v>651.0219693300891</v>
      </c>
      <c r="C191" s="70">
        <f>A191*Sheet1!D29</f>
        <v>561</v>
      </c>
      <c r="E191" s="70">
        <f t="shared" si="6"/>
        <v>90.02196933008902</v>
      </c>
      <c r="O191" s="70">
        <f>Sheet1!F65</f>
        <v>0.2574336393093569</v>
      </c>
    </row>
    <row r="192" spans="1:15" ht="12.75">
      <c r="A192">
        <v>18.8</v>
      </c>
      <c r="B192" s="70">
        <f t="shared" si="5"/>
        <v>654.9873454774992</v>
      </c>
      <c r="C192" s="70">
        <f>A192*Sheet1!D29</f>
        <v>564</v>
      </c>
      <c r="E192" s="70">
        <f t="shared" si="6"/>
        <v>90.98734547749912</v>
      </c>
      <c r="O192" s="70">
        <f>Sheet1!F65</f>
        <v>0.2574336393093569</v>
      </c>
    </row>
    <row r="193" spans="1:15" ht="12.75">
      <c r="A193">
        <v>18.9</v>
      </c>
      <c r="B193" s="70">
        <f t="shared" si="5"/>
        <v>658.9578702976953</v>
      </c>
      <c r="C193" s="70">
        <f>A193*Sheet1!D29</f>
        <v>567</v>
      </c>
      <c r="E193" s="70">
        <f t="shared" si="6"/>
        <v>91.95787029769537</v>
      </c>
      <c r="O193" s="70">
        <f>Sheet1!F65</f>
        <v>0.2574336393093569</v>
      </c>
    </row>
    <row r="194" spans="1:15" ht="12.75">
      <c r="A194">
        <v>19</v>
      </c>
      <c r="B194" s="70">
        <f t="shared" si="5"/>
        <v>662.9335437906778</v>
      </c>
      <c r="C194" s="70">
        <f>A194*Sheet1!D29</f>
        <v>570</v>
      </c>
      <c r="E194" s="70">
        <f t="shared" si="6"/>
        <v>92.93354379067785</v>
      </c>
      <c r="O194" s="70">
        <f>Sheet1!F65</f>
        <v>0.2574336393093569</v>
      </c>
    </row>
    <row r="195" spans="1:15" ht="12.75">
      <c r="A195">
        <v>19.1</v>
      </c>
      <c r="B195" s="70">
        <f t="shared" si="5"/>
        <v>666.9143659564465</v>
      </c>
      <c r="C195" s="70">
        <f>A195*Sheet1!D29</f>
        <v>573</v>
      </c>
      <c r="E195" s="70">
        <f t="shared" si="6"/>
        <v>93.91436595644652</v>
      </c>
      <c r="O195" s="70">
        <f>Sheet1!F65</f>
        <v>0.2574336393093569</v>
      </c>
    </row>
    <row r="196" spans="1:15" ht="12.75">
      <c r="A196">
        <v>19.2</v>
      </c>
      <c r="B196" s="70">
        <f t="shared" si="5"/>
        <v>670.9003367950013</v>
      </c>
      <c r="C196" s="70">
        <f>A196*Sheet1!D29</f>
        <v>576</v>
      </c>
      <c r="E196" s="70">
        <f t="shared" si="6"/>
        <v>94.90033679500134</v>
      </c>
      <c r="O196" s="70">
        <f>Sheet1!F65</f>
        <v>0.2574336393093569</v>
      </c>
    </row>
    <row r="197" spans="1:15" ht="12.75">
      <c r="A197">
        <v>19.3</v>
      </c>
      <c r="B197" s="70">
        <f aca="true" t="shared" si="7" ref="B197:B260">C197+E197</f>
        <v>674.8914563063423</v>
      </c>
      <c r="C197" s="70">
        <f>A197*Sheet1!D29</f>
        <v>579</v>
      </c>
      <c r="E197" s="70">
        <f aca="true" t="shared" si="8" ref="E197:E260">(A197*A197)*O197</f>
        <v>95.89145630634236</v>
      </c>
      <c r="O197" s="70">
        <f>Sheet1!F65</f>
        <v>0.2574336393093569</v>
      </c>
    </row>
    <row r="198" spans="1:15" ht="12.75">
      <c r="A198">
        <v>19.4</v>
      </c>
      <c r="B198" s="70">
        <f t="shared" si="7"/>
        <v>678.8877244904695</v>
      </c>
      <c r="C198" s="70">
        <f>A198*Sheet1!D29</f>
        <v>582</v>
      </c>
      <c r="E198" s="70">
        <f t="shared" si="8"/>
        <v>96.88772449046957</v>
      </c>
      <c r="O198" s="70">
        <f>Sheet1!F65</f>
        <v>0.2574336393093569</v>
      </c>
    </row>
    <row r="199" spans="1:15" ht="12.75">
      <c r="A199">
        <v>19.5</v>
      </c>
      <c r="B199" s="70">
        <f t="shared" si="7"/>
        <v>682.889141347383</v>
      </c>
      <c r="C199" s="70">
        <f>A199*Sheet1!D29</f>
        <v>585</v>
      </c>
      <c r="E199" s="70">
        <f t="shared" si="8"/>
        <v>97.88914134738297</v>
      </c>
      <c r="O199" s="70">
        <f>Sheet1!F65</f>
        <v>0.2574336393093569</v>
      </c>
    </row>
    <row r="200" spans="1:15" ht="12.75">
      <c r="A200">
        <v>19.6</v>
      </c>
      <c r="B200" s="70">
        <f t="shared" si="7"/>
        <v>686.8957068770826</v>
      </c>
      <c r="C200" s="70">
        <f>A200*Sheet1!D29</f>
        <v>588</v>
      </c>
      <c r="E200" s="70">
        <f t="shared" si="8"/>
        <v>98.89570687708257</v>
      </c>
      <c r="O200" s="70">
        <f>Sheet1!F65</f>
        <v>0.2574336393093569</v>
      </c>
    </row>
    <row r="201" spans="1:15" ht="12.75">
      <c r="A201">
        <v>19.7</v>
      </c>
      <c r="B201" s="70">
        <f t="shared" si="7"/>
        <v>690.9074210795683</v>
      </c>
      <c r="C201" s="70">
        <f>A201*Sheet1!D29</f>
        <v>591</v>
      </c>
      <c r="E201" s="70">
        <f t="shared" si="8"/>
        <v>99.90742107956832</v>
      </c>
      <c r="O201" s="70">
        <f>Sheet1!F65</f>
        <v>0.2574336393093569</v>
      </c>
    </row>
    <row r="202" spans="1:15" ht="12.75">
      <c r="A202">
        <v>19.8</v>
      </c>
      <c r="B202" s="70">
        <f t="shared" si="7"/>
        <v>694.9242839548403</v>
      </c>
      <c r="C202" s="70">
        <f>A202*Sheet1!D29</f>
        <v>594</v>
      </c>
      <c r="E202" s="70">
        <f t="shared" si="8"/>
        <v>100.92428395484029</v>
      </c>
      <c r="O202" s="70">
        <f>Sheet1!F65</f>
        <v>0.2574336393093569</v>
      </c>
    </row>
    <row r="203" spans="1:15" ht="12.75">
      <c r="A203">
        <v>19.9</v>
      </c>
      <c r="B203" s="70">
        <f t="shared" si="7"/>
        <v>698.9462955028985</v>
      </c>
      <c r="C203" s="70">
        <f>A203*Sheet1!D29</f>
        <v>597</v>
      </c>
      <c r="E203" s="70">
        <f t="shared" si="8"/>
        <v>101.94629550289842</v>
      </c>
      <c r="O203" s="70">
        <f>Sheet1!F65</f>
        <v>0.2574336393093569</v>
      </c>
    </row>
    <row r="204" spans="1:15" ht="12.75">
      <c r="A204">
        <v>20</v>
      </c>
      <c r="B204" s="70">
        <f t="shared" si="7"/>
        <v>702.9734557237427</v>
      </c>
      <c r="C204" s="70">
        <f>A204*Sheet1!D29</f>
        <v>600</v>
      </c>
      <c r="E204" s="70">
        <f t="shared" si="8"/>
        <v>102.97345572374277</v>
      </c>
      <c r="O204" s="70">
        <f>Sheet1!F65</f>
        <v>0.2574336393093569</v>
      </c>
    </row>
    <row r="205" spans="1:15" ht="12.75">
      <c r="A205">
        <v>20.5</v>
      </c>
      <c r="B205" s="70">
        <f t="shared" si="7"/>
        <v>723.1864869197573</v>
      </c>
      <c r="C205" s="70">
        <f>A205*Sheet1!D29</f>
        <v>615</v>
      </c>
      <c r="E205" s="70">
        <f t="shared" si="8"/>
        <v>108.18648691975724</v>
      </c>
      <c r="O205" s="70">
        <f>Sheet1!F65</f>
        <v>0.2574336393093569</v>
      </c>
    </row>
    <row r="206" spans="1:15" ht="12.75">
      <c r="A206">
        <v>21</v>
      </c>
      <c r="B206" s="70">
        <f t="shared" si="7"/>
        <v>743.5282349354264</v>
      </c>
      <c r="C206" s="70">
        <f>A206*Sheet1!D29</f>
        <v>630</v>
      </c>
      <c r="E206" s="70">
        <f t="shared" si="8"/>
        <v>113.5282349354264</v>
      </c>
      <c r="O206" s="70">
        <f>Sheet1!F65</f>
        <v>0.2574336393093569</v>
      </c>
    </row>
    <row r="207" spans="1:15" ht="12.75">
      <c r="A207">
        <v>21.5</v>
      </c>
      <c r="B207" s="70">
        <f t="shared" si="7"/>
        <v>763.9986997707502</v>
      </c>
      <c r="C207" s="70">
        <f>A207*Sheet1!D29</f>
        <v>645</v>
      </c>
      <c r="E207" s="70">
        <f t="shared" si="8"/>
        <v>118.99869977075024</v>
      </c>
      <c r="O207" s="70">
        <f>Sheet1!F65</f>
        <v>0.2574336393093569</v>
      </c>
    </row>
    <row r="208" spans="1:15" ht="12.75">
      <c r="A208">
        <v>22</v>
      </c>
      <c r="B208" s="70">
        <f t="shared" si="7"/>
        <v>784.5978814257287</v>
      </c>
      <c r="C208" s="70">
        <f>A208*Sheet1!D29</f>
        <v>660</v>
      </c>
      <c r="E208" s="70">
        <f t="shared" si="8"/>
        <v>124.59788142572874</v>
      </c>
      <c r="O208" s="70">
        <f>Sheet1!F65</f>
        <v>0.2574336393093569</v>
      </c>
    </row>
    <row r="209" spans="1:15" ht="12.75">
      <c r="A209">
        <v>22.5</v>
      </c>
      <c r="B209" s="70">
        <f t="shared" si="7"/>
        <v>805.3257799003619</v>
      </c>
      <c r="C209" s="70">
        <f>A209*Sheet1!D29</f>
        <v>675</v>
      </c>
      <c r="E209" s="70">
        <f t="shared" si="8"/>
        <v>130.32577990036194</v>
      </c>
      <c r="O209" s="70">
        <f>Sheet1!F65</f>
        <v>0.2574336393093569</v>
      </c>
    </row>
    <row r="210" spans="1:15" ht="12.75">
      <c r="A210">
        <v>23</v>
      </c>
      <c r="B210" s="70">
        <f t="shared" si="7"/>
        <v>826.1823951946499</v>
      </c>
      <c r="C210" s="70">
        <f>A210*Sheet1!D29</f>
        <v>690</v>
      </c>
      <c r="E210" s="70">
        <f t="shared" si="8"/>
        <v>136.1823951946498</v>
      </c>
      <c r="O210" s="70">
        <f>Sheet1!F65</f>
        <v>0.2574336393093569</v>
      </c>
    </row>
    <row r="211" spans="1:15" ht="12.75">
      <c r="A211">
        <v>23.5</v>
      </c>
      <c r="B211" s="70">
        <f t="shared" si="7"/>
        <v>847.1677273085924</v>
      </c>
      <c r="C211" s="70">
        <f>A211*Sheet1!D29</f>
        <v>705</v>
      </c>
      <c r="E211" s="70">
        <f t="shared" si="8"/>
        <v>142.16772730859236</v>
      </c>
      <c r="O211" s="70">
        <f>Sheet1!F65</f>
        <v>0.2574336393093569</v>
      </c>
    </row>
    <row r="212" spans="1:15" ht="12.75">
      <c r="A212">
        <v>24</v>
      </c>
      <c r="B212" s="70">
        <f t="shared" si="7"/>
        <v>868.2817762421896</v>
      </c>
      <c r="C212" s="70">
        <f>A212*Sheet1!D29</f>
        <v>720</v>
      </c>
      <c r="E212" s="70">
        <f t="shared" si="8"/>
        <v>148.28177624218958</v>
      </c>
      <c r="O212" s="70">
        <f>Sheet1!F65</f>
        <v>0.2574336393093569</v>
      </c>
    </row>
    <row r="213" spans="1:15" ht="12.75">
      <c r="A213">
        <v>24.5</v>
      </c>
      <c r="B213" s="70">
        <f t="shared" si="7"/>
        <v>889.5245419954415</v>
      </c>
      <c r="C213" s="70">
        <f>A213*Sheet1!D29</f>
        <v>735</v>
      </c>
      <c r="E213" s="70">
        <f t="shared" si="8"/>
        <v>154.5245419954415</v>
      </c>
      <c r="O213" s="70">
        <f>Sheet1!F65</f>
        <v>0.2574336393093569</v>
      </c>
    </row>
    <row r="214" spans="1:15" ht="12.75">
      <c r="A214">
        <v>25</v>
      </c>
      <c r="B214" s="70">
        <f t="shared" si="7"/>
        <v>910.8960245683481</v>
      </c>
      <c r="C214" s="70">
        <f>A214*Sheet1!D29</f>
        <v>750</v>
      </c>
      <c r="E214" s="70">
        <f t="shared" si="8"/>
        <v>160.89602456834808</v>
      </c>
      <c r="O214" s="70">
        <f>Sheet1!F65</f>
        <v>0.2574336393093569</v>
      </c>
    </row>
    <row r="215" spans="1:15" ht="12.75">
      <c r="A215">
        <v>25.5</v>
      </c>
      <c r="B215" s="70">
        <f t="shared" si="7"/>
        <v>932.3962239609093</v>
      </c>
      <c r="C215" s="70">
        <f>A215*Sheet1!D29</f>
        <v>765</v>
      </c>
      <c r="E215" s="70">
        <f t="shared" si="8"/>
        <v>167.39622396090934</v>
      </c>
      <c r="O215" s="70">
        <f>Sheet1!F65</f>
        <v>0.2574336393093569</v>
      </c>
    </row>
    <row r="216" spans="1:15" ht="12.75">
      <c r="A216">
        <v>26</v>
      </c>
      <c r="B216" s="70">
        <f t="shared" si="7"/>
        <v>954.0251401731252</v>
      </c>
      <c r="C216" s="70">
        <f>A216*Sheet1!D29</f>
        <v>780</v>
      </c>
      <c r="E216" s="70">
        <f t="shared" si="8"/>
        <v>174.02514017312527</v>
      </c>
      <c r="O216" s="70">
        <f>Sheet1!F65</f>
        <v>0.2574336393093569</v>
      </c>
    </row>
    <row r="217" spans="1:15" ht="12.75">
      <c r="A217">
        <v>26.5</v>
      </c>
      <c r="B217" s="70">
        <f t="shared" si="7"/>
        <v>975.7827732049959</v>
      </c>
      <c r="C217" s="70">
        <f>A217*Sheet1!D29</f>
        <v>795</v>
      </c>
      <c r="E217" s="70">
        <f t="shared" si="8"/>
        <v>180.7827732049959</v>
      </c>
      <c r="O217" s="70">
        <f>Sheet1!F65</f>
        <v>0.2574336393093569</v>
      </c>
    </row>
    <row r="218" spans="1:15" ht="12.75">
      <c r="A218">
        <v>27</v>
      </c>
      <c r="B218" s="70">
        <f t="shared" si="7"/>
        <v>997.6691230565211</v>
      </c>
      <c r="C218" s="70">
        <f>A218*Sheet1!D29</f>
        <v>810</v>
      </c>
      <c r="E218" s="70">
        <f t="shared" si="8"/>
        <v>187.6691230565212</v>
      </c>
      <c r="O218" s="70">
        <f>Sheet1!F65</f>
        <v>0.2574336393093569</v>
      </c>
    </row>
    <row r="219" spans="1:15" ht="12.75">
      <c r="A219">
        <v>27.5</v>
      </c>
      <c r="B219" s="70">
        <f t="shared" si="7"/>
        <v>1019.6841897277012</v>
      </c>
      <c r="C219" s="70">
        <f>A219*Sheet1!D29</f>
        <v>825</v>
      </c>
      <c r="E219" s="70">
        <f t="shared" si="8"/>
        <v>194.68418972770118</v>
      </c>
      <c r="O219" s="70">
        <f>Sheet1!F65</f>
        <v>0.2574336393093569</v>
      </c>
    </row>
    <row r="220" spans="1:15" ht="12.75">
      <c r="A220">
        <v>28</v>
      </c>
      <c r="B220" s="70">
        <f t="shared" si="7"/>
        <v>1041.8279732185358</v>
      </c>
      <c r="C220" s="70">
        <f>A220*Sheet1!D29</f>
        <v>840</v>
      </c>
      <c r="E220" s="70">
        <f t="shared" si="8"/>
        <v>201.82797321853582</v>
      </c>
      <c r="O220" s="70">
        <f>Sheet1!F65</f>
        <v>0.2574336393093569</v>
      </c>
    </row>
    <row r="221" spans="1:15" ht="12.75">
      <c r="A221">
        <v>28.5</v>
      </c>
      <c r="B221" s="70">
        <f t="shared" si="7"/>
        <v>1064.100473529025</v>
      </c>
      <c r="C221" s="70">
        <f>A221*Sheet1!D29</f>
        <v>855</v>
      </c>
      <c r="E221" s="70">
        <f t="shared" si="8"/>
        <v>209.10047352902515</v>
      </c>
      <c r="O221" s="70">
        <f>Sheet1!F65</f>
        <v>0.2574336393093569</v>
      </c>
    </row>
    <row r="222" spans="1:15" ht="12.75">
      <c r="A222">
        <v>29</v>
      </c>
      <c r="B222" s="70">
        <f t="shared" si="7"/>
        <v>1086.501690659169</v>
      </c>
      <c r="C222" s="70">
        <f>A222*Sheet1!D29</f>
        <v>870</v>
      </c>
      <c r="E222" s="70">
        <f t="shared" si="8"/>
        <v>216.50169065916916</v>
      </c>
      <c r="O222" s="70">
        <f>Sheet1!F65</f>
        <v>0.2574336393093569</v>
      </c>
    </row>
    <row r="223" spans="1:15" ht="12.75">
      <c r="A223">
        <v>29.5</v>
      </c>
      <c r="B223" s="70">
        <f t="shared" si="7"/>
        <v>1109.0316246089678</v>
      </c>
      <c r="C223" s="70">
        <f>A223*Sheet1!D29</f>
        <v>885</v>
      </c>
      <c r="E223" s="70">
        <f t="shared" si="8"/>
        <v>224.03162460896786</v>
      </c>
      <c r="O223" s="70">
        <f>Sheet1!F65</f>
        <v>0.2574336393093569</v>
      </c>
    </row>
    <row r="224" spans="1:15" ht="12.75">
      <c r="A224">
        <v>30</v>
      </c>
      <c r="B224" s="70">
        <f t="shared" si="7"/>
        <v>1131.6902753784211</v>
      </c>
      <c r="C224" s="70">
        <f>A224*Sheet1!D29</f>
        <v>900</v>
      </c>
      <c r="E224" s="70">
        <f t="shared" si="8"/>
        <v>231.69027537842123</v>
      </c>
      <c r="O224" s="70">
        <f>Sheet1!F65</f>
        <v>0.2574336393093569</v>
      </c>
    </row>
    <row r="225" spans="1:15" ht="12.75">
      <c r="A225">
        <v>30.5</v>
      </c>
      <c r="B225" s="70">
        <f t="shared" si="7"/>
        <v>1154.4776429675294</v>
      </c>
      <c r="C225" s="70">
        <f>A225*Sheet1!D29</f>
        <v>915</v>
      </c>
      <c r="E225" s="70">
        <f t="shared" si="8"/>
        <v>239.47764296752928</v>
      </c>
      <c r="O225" s="70">
        <f>Sheet1!F65</f>
        <v>0.2574336393093569</v>
      </c>
    </row>
    <row r="226" spans="1:15" ht="12.75">
      <c r="A226">
        <v>31</v>
      </c>
      <c r="B226" s="70">
        <f t="shared" si="7"/>
        <v>1177.393727376292</v>
      </c>
      <c r="C226" s="70">
        <f>A226*Sheet1!D29</f>
        <v>930</v>
      </c>
      <c r="E226" s="70">
        <f t="shared" si="8"/>
        <v>247.393727376292</v>
      </c>
      <c r="O226" s="70">
        <f>Sheet1!F65</f>
        <v>0.2574336393093569</v>
      </c>
    </row>
    <row r="227" spans="1:15" ht="12.75">
      <c r="A227">
        <v>31.5</v>
      </c>
      <c r="B227" s="70">
        <f t="shared" si="7"/>
        <v>1200.4385286047095</v>
      </c>
      <c r="C227" s="70">
        <f>A227*Sheet1!D29</f>
        <v>945</v>
      </c>
      <c r="E227" s="70">
        <f t="shared" si="8"/>
        <v>255.4385286047094</v>
      </c>
      <c r="O227" s="70">
        <f>Sheet1!F65</f>
        <v>0.2574336393093569</v>
      </c>
    </row>
    <row r="228" spans="1:15" ht="12.75">
      <c r="A228">
        <v>32</v>
      </c>
      <c r="B228" s="70">
        <f t="shared" si="7"/>
        <v>1223.6120466527814</v>
      </c>
      <c r="C228" s="70">
        <f>A228*Sheet1!D29</f>
        <v>960</v>
      </c>
      <c r="E228" s="70">
        <f t="shared" si="8"/>
        <v>263.6120466527815</v>
      </c>
      <c r="O228" s="70">
        <f>Sheet1!F65</f>
        <v>0.2574336393093569</v>
      </c>
    </row>
    <row r="229" spans="1:15" ht="12.75">
      <c r="A229">
        <v>32.5</v>
      </c>
      <c r="B229" s="70">
        <f t="shared" si="7"/>
        <v>1246.9142815205082</v>
      </c>
      <c r="C229" s="70">
        <f>A229*Sheet1!D29</f>
        <v>975</v>
      </c>
      <c r="E229" s="70">
        <f t="shared" si="8"/>
        <v>271.91428152050827</v>
      </c>
      <c r="O229" s="70">
        <f>Sheet1!F65</f>
        <v>0.2574336393093569</v>
      </c>
    </row>
    <row r="230" spans="1:15" ht="12.75">
      <c r="A230">
        <v>33</v>
      </c>
      <c r="B230" s="70">
        <f t="shared" si="7"/>
        <v>1270.3452332078896</v>
      </c>
      <c r="C230" s="70">
        <f>A230*Sheet1!D29</f>
        <v>990</v>
      </c>
      <c r="E230" s="70">
        <f t="shared" si="8"/>
        <v>280.3452332078897</v>
      </c>
      <c r="O230" s="70">
        <f>Sheet1!F65</f>
        <v>0.2574336393093569</v>
      </c>
    </row>
    <row r="231" spans="1:15" ht="12.75">
      <c r="A231">
        <v>33.5</v>
      </c>
      <c r="B231" s="70">
        <f t="shared" si="7"/>
        <v>1293.904901714926</v>
      </c>
      <c r="C231" s="70">
        <f>A231*Sheet1!D29</f>
        <v>1005</v>
      </c>
      <c r="E231" s="70">
        <f t="shared" si="8"/>
        <v>288.9049017149258</v>
      </c>
      <c r="O231" s="70">
        <f>Sheet1!F65</f>
        <v>0.2574336393093569</v>
      </c>
    </row>
    <row r="232" spans="1:15" ht="12.75">
      <c r="A232">
        <v>34</v>
      </c>
      <c r="B232" s="70">
        <f t="shared" si="7"/>
        <v>1317.5932870416166</v>
      </c>
      <c r="C232" s="70">
        <f>A232*Sheet1!D29</f>
        <v>1020</v>
      </c>
      <c r="E232" s="70">
        <f t="shared" si="8"/>
        <v>297.5932870416166</v>
      </c>
      <c r="O232" s="70">
        <f>Sheet1!F65</f>
        <v>0.2574336393093569</v>
      </c>
    </row>
    <row r="233" spans="1:15" ht="12.75">
      <c r="A233">
        <v>34.5</v>
      </c>
      <c r="B233" s="70">
        <f t="shared" si="7"/>
        <v>1341.4103891879622</v>
      </c>
      <c r="C233" s="70">
        <f>A233*Sheet1!D29</f>
        <v>1035</v>
      </c>
      <c r="E233" s="70">
        <f t="shared" si="8"/>
        <v>306.4103891879621</v>
      </c>
      <c r="O233" s="70">
        <f>Sheet1!F65</f>
        <v>0.2574336393093569</v>
      </c>
    </row>
    <row r="234" spans="1:15" ht="12.75">
      <c r="A234">
        <v>35</v>
      </c>
      <c r="B234" s="70">
        <f t="shared" si="7"/>
        <v>1365.3562081539621</v>
      </c>
      <c r="C234" s="70">
        <f>A234*Sheet1!D29</f>
        <v>1050</v>
      </c>
      <c r="E234" s="70">
        <f t="shared" si="8"/>
        <v>315.3562081539622</v>
      </c>
      <c r="O234" s="70">
        <f>Sheet1!F65</f>
        <v>0.2574336393093569</v>
      </c>
    </row>
    <row r="235" spans="1:15" ht="12.75">
      <c r="A235">
        <v>35.5</v>
      </c>
      <c r="B235" s="70">
        <f t="shared" si="7"/>
        <v>1389.430743939617</v>
      </c>
      <c r="C235" s="70">
        <f>A235*Sheet1!D29</f>
        <v>1065</v>
      </c>
      <c r="E235" s="70">
        <f t="shared" si="8"/>
        <v>324.43074393961706</v>
      </c>
      <c r="O235" s="70">
        <f>Sheet1!F65</f>
        <v>0.2574336393093569</v>
      </c>
    </row>
    <row r="236" spans="1:15" ht="12.75">
      <c r="A236">
        <v>36</v>
      </c>
      <c r="B236" s="70">
        <f t="shared" si="7"/>
        <v>1413.6339965449265</v>
      </c>
      <c r="C236" s="70">
        <f>A236*Sheet1!D29</f>
        <v>1080</v>
      </c>
      <c r="E236" s="70">
        <f t="shared" si="8"/>
        <v>333.63399654492656</v>
      </c>
      <c r="O236" s="70">
        <f>Sheet1!F65</f>
        <v>0.2574336393093569</v>
      </c>
    </row>
    <row r="237" spans="1:15" ht="12.75">
      <c r="A237">
        <v>36.5</v>
      </c>
      <c r="B237" s="70">
        <f t="shared" si="7"/>
        <v>1437.9659659698907</v>
      </c>
      <c r="C237" s="70">
        <f>A237*Sheet1!D29</f>
        <v>1095</v>
      </c>
      <c r="E237" s="70">
        <f t="shared" si="8"/>
        <v>342.96596596989076</v>
      </c>
      <c r="O237" s="70">
        <f>Sheet1!F65</f>
        <v>0.2574336393093569</v>
      </c>
    </row>
    <row r="238" spans="1:15" ht="12.75">
      <c r="A238">
        <v>37</v>
      </c>
      <c r="B238" s="70">
        <f t="shared" si="7"/>
        <v>1462.4266522145097</v>
      </c>
      <c r="C238" s="70">
        <f>A238*Sheet1!D29</f>
        <v>1110</v>
      </c>
      <c r="E238" s="70">
        <f t="shared" si="8"/>
        <v>352.4266522145096</v>
      </c>
      <c r="O238" s="70">
        <f>Sheet1!F65</f>
        <v>0.2574336393093569</v>
      </c>
    </row>
    <row r="239" spans="1:15" ht="12.75">
      <c r="A239">
        <v>37.5</v>
      </c>
      <c r="B239" s="70">
        <f t="shared" si="7"/>
        <v>1487.0160552787831</v>
      </c>
      <c r="C239" s="70">
        <f>A239*Sheet1!D29</f>
        <v>1125</v>
      </c>
      <c r="E239" s="70">
        <f t="shared" si="8"/>
        <v>362.01605527878314</v>
      </c>
      <c r="O239" s="70">
        <f>Sheet1!F65</f>
        <v>0.2574336393093569</v>
      </c>
    </row>
    <row r="240" spans="1:15" ht="12.75">
      <c r="A240">
        <v>38</v>
      </c>
      <c r="B240" s="70">
        <f t="shared" si="7"/>
        <v>1511.7341751627114</v>
      </c>
      <c r="C240" s="70">
        <f>A240*Sheet1!D29</f>
        <v>1140</v>
      </c>
      <c r="E240" s="70">
        <f t="shared" si="8"/>
        <v>371.7341751627114</v>
      </c>
      <c r="O240" s="70">
        <f>Sheet1!F65</f>
        <v>0.2574336393093569</v>
      </c>
    </row>
    <row r="241" spans="1:15" ht="12.75">
      <c r="A241">
        <v>38.5</v>
      </c>
      <c r="B241" s="70">
        <f t="shared" si="7"/>
        <v>1536.5810118662944</v>
      </c>
      <c r="C241" s="70">
        <f>A241*Sheet1!D29</f>
        <v>1155</v>
      </c>
      <c r="E241" s="70">
        <f t="shared" si="8"/>
        <v>381.5810118662943</v>
      </c>
      <c r="O241" s="70">
        <f>Sheet1!F65</f>
        <v>0.2574336393093569</v>
      </c>
    </row>
    <row r="242" spans="1:15" ht="12.75">
      <c r="A242">
        <v>39</v>
      </c>
      <c r="B242" s="70">
        <f t="shared" si="7"/>
        <v>1561.556565389532</v>
      </c>
      <c r="C242" s="70">
        <f>A242*Sheet1!D29</f>
        <v>1170</v>
      </c>
      <c r="E242" s="70">
        <f t="shared" si="8"/>
        <v>391.5565653895319</v>
      </c>
      <c r="O242" s="70">
        <f>Sheet1!F65</f>
        <v>0.2574336393093569</v>
      </c>
    </row>
    <row r="243" spans="1:15" ht="12.75">
      <c r="A243">
        <v>39.5</v>
      </c>
      <c r="B243" s="70">
        <f t="shared" si="7"/>
        <v>1586.6608357324242</v>
      </c>
      <c r="C243" s="70">
        <f>A243*Sheet1!D29</f>
        <v>1185</v>
      </c>
      <c r="E243" s="70">
        <f t="shared" si="8"/>
        <v>401.6608357324241</v>
      </c>
      <c r="O243" s="70">
        <f>Sheet1!F65</f>
        <v>0.2574336393093569</v>
      </c>
    </row>
    <row r="244" spans="1:15" ht="12.75">
      <c r="A244">
        <v>40</v>
      </c>
      <c r="B244" s="70">
        <f t="shared" si="7"/>
        <v>1611.893822894971</v>
      </c>
      <c r="C244" s="70">
        <f>A244*Sheet1!D29</f>
        <v>1200</v>
      </c>
      <c r="E244" s="70">
        <f t="shared" si="8"/>
        <v>411.8938228949711</v>
      </c>
      <c r="O244" s="70">
        <f>Sheet1!F65</f>
        <v>0.2574336393093569</v>
      </c>
    </row>
    <row r="245" spans="1:15" ht="12.75">
      <c r="A245">
        <v>40.5</v>
      </c>
      <c r="B245" s="70">
        <f t="shared" si="7"/>
        <v>1637.2555268771728</v>
      </c>
      <c r="C245" s="70">
        <f>A245*Sheet1!D29</f>
        <v>1215</v>
      </c>
      <c r="E245" s="70">
        <f t="shared" si="8"/>
        <v>422.2555268771727</v>
      </c>
      <c r="O245" s="70">
        <f>Sheet1!F65</f>
        <v>0.2574336393093569</v>
      </c>
    </row>
    <row r="246" spans="1:15" ht="12.75">
      <c r="A246">
        <v>41</v>
      </c>
      <c r="B246" s="70">
        <f t="shared" si="7"/>
        <v>1662.745947679029</v>
      </c>
      <c r="C246" s="70">
        <f>A246*Sheet1!D29</f>
        <v>1230</v>
      </c>
      <c r="E246" s="70">
        <f t="shared" si="8"/>
        <v>432.745947679029</v>
      </c>
      <c r="O246" s="70">
        <f>Sheet1!F65</f>
        <v>0.2574336393093569</v>
      </c>
    </row>
    <row r="247" spans="1:15" ht="12.75">
      <c r="A247">
        <v>41.5</v>
      </c>
      <c r="B247" s="70">
        <f t="shared" si="7"/>
        <v>1688.36508530054</v>
      </c>
      <c r="C247" s="70">
        <f>A247*Sheet1!D29</f>
        <v>1245</v>
      </c>
      <c r="E247" s="70">
        <f t="shared" si="8"/>
        <v>443.36508530053993</v>
      </c>
      <c r="O247" s="70">
        <f>Sheet1!F65</f>
        <v>0.2574336393093569</v>
      </c>
    </row>
    <row r="248" spans="1:15" ht="12.75">
      <c r="A248">
        <v>42</v>
      </c>
      <c r="B248" s="70">
        <f t="shared" si="7"/>
        <v>1714.1129397417055</v>
      </c>
      <c r="C248" s="70">
        <f>A248*Sheet1!D29</f>
        <v>1260</v>
      </c>
      <c r="E248" s="70">
        <f t="shared" si="8"/>
        <v>454.1129397417056</v>
      </c>
      <c r="O248" s="70">
        <f>Sheet1!F65</f>
        <v>0.2574336393093569</v>
      </c>
    </row>
    <row r="249" spans="1:15" ht="12.75">
      <c r="A249">
        <v>42.5</v>
      </c>
      <c r="B249" s="70">
        <f t="shared" si="7"/>
        <v>1739.989511002526</v>
      </c>
      <c r="C249" s="70">
        <f>A249*Sheet1!D29</f>
        <v>1275</v>
      </c>
      <c r="E249" s="70">
        <f t="shared" si="8"/>
        <v>464.98951100252594</v>
      </c>
      <c r="O249" s="70">
        <f>Sheet1!F65</f>
        <v>0.2574336393093569</v>
      </c>
    </row>
    <row r="250" spans="1:15" ht="12.75">
      <c r="A250">
        <v>43</v>
      </c>
      <c r="B250" s="70">
        <f t="shared" si="7"/>
        <v>1765.994799083001</v>
      </c>
      <c r="C250" s="70">
        <f>A250*Sheet1!D29</f>
        <v>1290</v>
      </c>
      <c r="E250" s="70">
        <f t="shared" si="8"/>
        <v>475.99479908300094</v>
      </c>
      <c r="O250" s="70">
        <f>Sheet1!F65</f>
        <v>0.2574336393093569</v>
      </c>
    </row>
    <row r="251" spans="1:15" ht="12.75">
      <c r="A251">
        <v>43.5</v>
      </c>
      <c r="B251" s="70">
        <f t="shared" si="7"/>
        <v>1792.1288039831306</v>
      </c>
      <c r="C251" s="70">
        <f>A251*Sheet1!D29</f>
        <v>1305</v>
      </c>
      <c r="E251" s="70">
        <f t="shared" si="8"/>
        <v>487.12880398313064</v>
      </c>
      <c r="O251" s="70">
        <f>Sheet1!F65</f>
        <v>0.2574336393093569</v>
      </c>
    </row>
    <row r="252" spans="1:15" ht="12.75">
      <c r="A252">
        <v>44</v>
      </c>
      <c r="B252" s="70">
        <f t="shared" si="7"/>
        <v>1818.391525702915</v>
      </c>
      <c r="C252" s="70">
        <f>A252*Sheet1!D29</f>
        <v>1320</v>
      </c>
      <c r="E252" s="70">
        <f t="shared" si="8"/>
        <v>498.391525702915</v>
      </c>
      <c r="O252" s="70">
        <f>Sheet1!F65</f>
        <v>0.2574336393093569</v>
      </c>
    </row>
    <row r="253" spans="1:15" ht="12.75">
      <c r="A253">
        <v>44.5</v>
      </c>
      <c r="B253" s="70">
        <f t="shared" si="7"/>
        <v>1844.782964242354</v>
      </c>
      <c r="C253" s="70">
        <f>A253*Sheet1!D29</f>
        <v>1335</v>
      </c>
      <c r="E253" s="70">
        <f t="shared" si="8"/>
        <v>509.78296424235407</v>
      </c>
      <c r="O253" s="70">
        <f>Sheet1!F65</f>
        <v>0.2574336393093569</v>
      </c>
    </row>
    <row r="254" spans="1:15" ht="12.75">
      <c r="A254">
        <v>45</v>
      </c>
      <c r="B254" s="70">
        <f t="shared" si="7"/>
        <v>1871.3031196014476</v>
      </c>
      <c r="C254" s="70">
        <f>A254*Sheet1!D29</f>
        <v>1350</v>
      </c>
      <c r="E254" s="70">
        <f t="shared" si="8"/>
        <v>521.3031196014477</v>
      </c>
      <c r="O254" s="70">
        <f>Sheet1!F65</f>
        <v>0.2574336393093569</v>
      </c>
    </row>
    <row r="255" spans="1:15" ht="12.75">
      <c r="A255">
        <v>45.5</v>
      </c>
      <c r="B255" s="70">
        <f t="shared" si="7"/>
        <v>1897.9519917801963</v>
      </c>
      <c r="C255" s="70">
        <f>A255*Sheet1!D29</f>
        <v>1365</v>
      </c>
      <c r="E255" s="70">
        <f t="shared" si="8"/>
        <v>532.9519917801962</v>
      </c>
      <c r="O255" s="70">
        <f>Sheet1!F65</f>
        <v>0.2574336393093569</v>
      </c>
    </row>
    <row r="256" spans="1:15" ht="12.75">
      <c r="A256">
        <v>46</v>
      </c>
      <c r="B256" s="70">
        <f t="shared" si="7"/>
        <v>1924.7295807785993</v>
      </c>
      <c r="C256" s="70">
        <f>A256*Sheet1!D29</f>
        <v>1380</v>
      </c>
      <c r="E256" s="70">
        <f t="shared" si="8"/>
        <v>544.7295807785993</v>
      </c>
      <c r="O256" s="70">
        <f>Sheet1!F65</f>
        <v>0.2574336393093569</v>
      </c>
    </row>
    <row r="257" spans="1:15" ht="12.75">
      <c r="A257">
        <v>46.5</v>
      </c>
      <c r="B257" s="70">
        <f t="shared" si="7"/>
        <v>1951.635886596657</v>
      </c>
      <c r="C257" s="70">
        <f>A257*Sheet1!D29</f>
        <v>1395</v>
      </c>
      <c r="E257" s="70">
        <f t="shared" si="8"/>
        <v>556.635886596657</v>
      </c>
      <c r="O257" s="70">
        <f>Sheet1!F65</f>
        <v>0.2574336393093569</v>
      </c>
    </row>
    <row r="258" spans="1:15" ht="12.75">
      <c r="A258">
        <v>47</v>
      </c>
      <c r="B258" s="70">
        <f t="shared" si="7"/>
        <v>1978.6709092343694</v>
      </c>
      <c r="C258" s="70">
        <f>A258*Sheet1!D29</f>
        <v>1410</v>
      </c>
      <c r="E258" s="70">
        <f t="shared" si="8"/>
        <v>568.6709092343694</v>
      </c>
      <c r="O258" s="70">
        <f>Sheet1!F65</f>
        <v>0.2574336393093569</v>
      </c>
    </row>
    <row r="259" spans="1:15" ht="12.75">
      <c r="A259">
        <v>47.5</v>
      </c>
      <c r="B259" s="70">
        <f t="shared" si="7"/>
        <v>2005.8346486917367</v>
      </c>
      <c r="C259" s="70">
        <f>A259*Sheet1!D29</f>
        <v>1425</v>
      </c>
      <c r="E259" s="70">
        <f t="shared" si="8"/>
        <v>580.8346486917366</v>
      </c>
      <c r="O259" s="70">
        <f>Sheet1!F65</f>
        <v>0.2574336393093569</v>
      </c>
    </row>
    <row r="260" spans="1:15" ht="12.75">
      <c r="A260">
        <v>48</v>
      </c>
      <c r="B260" s="70">
        <f t="shared" si="7"/>
        <v>2033.1271049687584</v>
      </c>
      <c r="C260" s="70">
        <f>A260*Sheet1!D29</f>
        <v>1440</v>
      </c>
      <c r="E260" s="70">
        <f t="shared" si="8"/>
        <v>593.1271049687583</v>
      </c>
      <c r="O260" s="70">
        <f>Sheet1!F65</f>
        <v>0.2574336393093569</v>
      </c>
    </row>
    <row r="261" spans="1:15" ht="12.75">
      <c r="A261">
        <v>48.5</v>
      </c>
      <c r="B261" s="70">
        <f aca="true" t="shared" si="9" ref="B261:B324">C261+E261</f>
        <v>2060.5482780654347</v>
      </c>
      <c r="C261" s="70">
        <f>A261*Sheet1!D29</f>
        <v>1455</v>
      </c>
      <c r="E261" s="70">
        <f aca="true" t="shared" si="10" ref="E261:E324">(A261*A261)*O261</f>
        <v>605.5482780654348</v>
      </c>
      <c r="O261" s="70">
        <f>Sheet1!F65</f>
        <v>0.2574336393093569</v>
      </c>
    </row>
    <row r="262" spans="1:15" ht="12.75">
      <c r="A262">
        <v>49</v>
      </c>
      <c r="B262" s="70">
        <f t="shared" si="9"/>
        <v>2088.098167981766</v>
      </c>
      <c r="C262" s="70">
        <f>A262*Sheet1!D29</f>
        <v>1470</v>
      </c>
      <c r="E262" s="70">
        <f t="shared" si="10"/>
        <v>618.098167981766</v>
      </c>
      <c r="O262" s="70">
        <f>Sheet1!F65</f>
        <v>0.2574336393093569</v>
      </c>
    </row>
    <row r="263" spans="1:15" ht="12.75">
      <c r="A263">
        <v>49.5</v>
      </c>
      <c r="B263" s="70">
        <f t="shared" si="9"/>
        <v>2115.776774717752</v>
      </c>
      <c r="C263" s="70">
        <f>A263*Sheet1!D29</f>
        <v>1485</v>
      </c>
      <c r="E263" s="70">
        <f t="shared" si="10"/>
        <v>630.7767747177518</v>
      </c>
      <c r="O263" s="70">
        <f>Sheet1!F65</f>
        <v>0.2574336393093569</v>
      </c>
    </row>
    <row r="264" spans="1:15" ht="12.75">
      <c r="A264">
        <v>50</v>
      </c>
      <c r="B264" s="70">
        <f t="shared" si="9"/>
        <v>2143.5840982733926</v>
      </c>
      <c r="C264" s="70">
        <f>A264*Sheet1!D29</f>
        <v>1500</v>
      </c>
      <c r="E264" s="70">
        <f t="shared" si="10"/>
        <v>643.5840982733923</v>
      </c>
      <c r="O264" s="70">
        <f>Sheet1!F65</f>
        <v>0.2574336393093569</v>
      </c>
    </row>
    <row r="265" spans="1:15" ht="12.75">
      <c r="A265">
        <v>51</v>
      </c>
      <c r="B265" s="70">
        <f t="shared" si="9"/>
        <v>2199.5848958436372</v>
      </c>
      <c r="C265" s="70">
        <f>A265*Sheet1!D29</f>
        <v>1530</v>
      </c>
      <c r="E265" s="70">
        <f t="shared" si="10"/>
        <v>669.5848958436374</v>
      </c>
      <c r="O265" s="70">
        <f>Sheet1!F65</f>
        <v>0.2574336393093569</v>
      </c>
    </row>
    <row r="266" spans="1:15" ht="12.75">
      <c r="A266">
        <v>52</v>
      </c>
      <c r="B266" s="70">
        <f t="shared" si="9"/>
        <v>2256.100560692501</v>
      </c>
      <c r="C266" s="70">
        <f>A266*Sheet1!D29</f>
        <v>1560</v>
      </c>
      <c r="E266" s="70">
        <f t="shared" si="10"/>
        <v>696.1005606925011</v>
      </c>
      <c r="O266" s="70">
        <f>Sheet1!F65</f>
        <v>0.2574336393093569</v>
      </c>
    </row>
    <row r="267" spans="1:15" ht="12.75">
      <c r="A267">
        <v>53</v>
      </c>
      <c r="B267" s="70">
        <f t="shared" si="9"/>
        <v>2313.1310928199837</v>
      </c>
      <c r="C267" s="70">
        <f>A267*Sheet1!D29</f>
        <v>1590</v>
      </c>
      <c r="E267" s="70">
        <f t="shared" si="10"/>
        <v>723.1310928199836</v>
      </c>
      <c r="O267" s="70">
        <f>Sheet1!F65</f>
        <v>0.2574336393093569</v>
      </c>
    </row>
    <row r="268" spans="1:15" ht="12.75">
      <c r="A268">
        <v>54</v>
      </c>
      <c r="B268" s="70">
        <f t="shared" si="9"/>
        <v>2370.6764922260845</v>
      </c>
      <c r="C268" s="70">
        <f>A268*Sheet1!D29</f>
        <v>1620</v>
      </c>
      <c r="E268" s="70">
        <f t="shared" si="10"/>
        <v>750.6764922260847</v>
      </c>
      <c r="O268" s="70">
        <f>Sheet1!F65</f>
        <v>0.2574336393093569</v>
      </c>
    </row>
    <row r="269" spans="1:15" ht="12.75">
      <c r="A269">
        <v>55</v>
      </c>
      <c r="B269" s="70">
        <f t="shared" si="9"/>
        <v>2428.736758910805</v>
      </c>
      <c r="C269" s="70">
        <f>A269*Sheet1!D29</f>
        <v>1650</v>
      </c>
      <c r="E269" s="70">
        <f t="shared" si="10"/>
        <v>778.7367589108047</v>
      </c>
      <c r="O269" s="70">
        <f>Sheet1!F65</f>
        <v>0.2574336393093569</v>
      </c>
    </row>
    <row r="270" spans="1:15" ht="12.75">
      <c r="A270">
        <v>56</v>
      </c>
      <c r="B270" s="70">
        <f t="shared" si="9"/>
        <v>2487.3118928741433</v>
      </c>
      <c r="C270" s="70">
        <f>A270*Sheet1!D29</f>
        <v>1680</v>
      </c>
      <c r="E270" s="70">
        <f t="shared" si="10"/>
        <v>807.3118928741433</v>
      </c>
      <c r="O270" s="70">
        <f>Sheet1!F65</f>
        <v>0.2574336393093569</v>
      </c>
    </row>
    <row r="271" spans="1:15" ht="12.75">
      <c r="A271">
        <v>57</v>
      </c>
      <c r="B271" s="70">
        <f t="shared" si="9"/>
        <v>2546.4018941161007</v>
      </c>
      <c r="C271" s="70">
        <f>A271*Sheet1!D29</f>
        <v>1710</v>
      </c>
      <c r="E271" s="70">
        <f t="shared" si="10"/>
        <v>836.4018941161006</v>
      </c>
      <c r="O271" s="70">
        <f>Sheet1!F65</f>
        <v>0.2574336393093569</v>
      </c>
    </row>
    <row r="272" spans="1:15" ht="12.75">
      <c r="A272">
        <v>58</v>
      </c>
      <c r="B272" s="70">
        <f t="shared" si="9"/>
        <v>2606.0067626366767</v>
      </c>
      <c r="C272" s="70">
        <f>A272*Sheet1!D29</f>
        <v>1740</v>
      </c>
      <c r="E272" s="70">
        <f t="shared" si="10"/>
        <v>866.0067626366766</v>
      </c>
      <c r="O272" s="70">
        <f>Sheet1!F65</f>
        <v>0.2574336393093569</v>
      </c>
    </row>
    <row r="273" spans="1:15" ht="12.75">
      <c r="A273">
        <v>59</v>
      </c>
      <c r="B273" s="70">
        <f t="shared" si="9"/>
        <v>2666.1264984358713</v>
      </c>
      <c r="C273" s="70">
        <f>A273*Sheet1!D29</f>
        <v>1770</v>
      </c>
      <c r="E273" s="70">
        <f t="shared" si="10"/>
        <v>896.1264984358714</v>
      </c>
      <c r="O273" s="70">
        <f>Sheet1!F65</f>
        <v>0.2574336393093569</v>
      </c>
    </row>
    <row r="274" spans="1:15" ht="12.75">
      <c r="A274">
        <v>60</v>
      </c>
      <c r="B274" s="70">
        <f t="shared" si="9"/>
        <v>2726.761101513685</v>
      </c>
      <c r="C274" s="70">
        <f>A274*Sheet1!D29</f>
        <v>1800</v>
      </c>
      <c r="E274" s="70">
        <f t="shared" si="10"/>
        <v>926.7611015136849</v>
      </c>
      <c r="O274" s="70">
        <f>Sheet1!F65</f>
        <v>0.2574336393093569</v>
      </c>
    </row>
    <row r="275" spans="1:15" ht="12.75">
      <c r="A275">
        <v>61</v>
      </c>
      <c r="B275" s="70">
        <f t="shared" si="9"/>
        <v>2787.910571870117</v>
      </c>
      <c r="C275" s="70">
        <f>A275*Sheet1!D29</f>
        <v>1830</v>
      </c>
      <c r="E275" s="70">
        <f t="shared" si="10"/>
        <v>957.9105718701171</v>
      </c>
      <c r="O275" s="70">
        <f>Sheet1!F65</f>
        <v>0.2574336393093569</v>
      </c>
    </row>
    <row r="276" spans="1:15" ht="12.75">
      <c r="A276">
        <v>62</v>
      </c>
      <c r="B276" s="70">
        <f t="shared" si="9"/>
        <v>2849.574909505168</v>
      </c>
      <c r="C276" s="70">
        <f>A276*Sheet1!D29</f>
        <v>1860</v>
      </c>
      <c r="E276" s="70">
        <f t="shared" si="10"/>
        <v>989.574909505168</v>
      </c>
      <c r="O276" s="70">
        <f>Sheet1!F65</f>
        <v>0.2574336393093569</v>
      </c>
    </row>
    <row r="277" spans="1:15" ht="12.75">
      <c r="A277">
        <v>63</v>
      </c>
      <c r="B277" s="70">
        <f t="shared" si="9"/>
        <v>2911.7541144188376</v>
      </c>
      <c r="C277" s="70">
        <f>A277*Sheet1!D29</f>
        <v>1890</v>
      </c>
      <c r="E277" s="70">
        <f t="shared" si="10"/>
        <v>1021.7541144188376</v>
      </c>
      <c r="O277" s="70">
        <f>Sheet1!F65</f>
        <v>0.2574336393093569</v>
      </c>
    </row>
    <row r="278" spans="1:15" ht="12.75">
      <c r="A278">
        <v>64</v>
      </c>
      <c r="B278" s="70">
        <f t="shared" si="9"/>
        <v>2974.448186611126</v>
      </c>
      <c r="C278" s="70">
        <f>A278*Sheet1!D29</f>
        <v>1920</v>
      </c>
      <c r="E278" s="70">
        <f t="shared" si="10"/>
        <v>1054.448186611126</v>
      </c>
      <c r="O278" s="70">
        <f>Sheet1!F65</f>
        <v>0.2574336393093569</v>
      </c>
    </row>
    <row r="279" spans="1:15" ht="12.75">
      <c r="A279">
        <v>65</v>
      </c>
      <c r="B279" s="70">
        <f t="shared" si="9"/>
        <v>3037.657126082033</v>
      </c>
      <c r="C279" s="70">
        <f>A279*Sheet1!D29</f>
        <v>1950</v>
      </c>
      <c r="E279" s="70">
        <f t="shared" si="10"/>
        <v>1087.657126082033</v>
      </c>
      <c r="O279" s="70">
        <f>Sheet1!F65</f>
        <v>0.2574336393093569</v>
      </c>
    </row>
    <row r="280" spans="1:15" ht="12.75">
      <c r="A280">
        <v>66</v>
      </c>
      <c r="B280" s="70">
        <f t="shared" si="9"/>
        <v>3101.3809328315588</v>
      </c>
      <c r="C280" s="70">
        <f>A280*Sheet1!D29</f>
        <v>1980</v>
      </c>
      <c r="E280" s="70">
        <f t="shared" si="10"/>
        <v>1121.3809328315588</v>
      </c>
      <c r="O280" s="70">
        <f>Sheet1!F65</f>
        <v>0.2574336393093569</v>
      </c>
    </row>
    <row r="281" spans="1:15" ht="12.75">
      <c r="A281">
        <v>67</v>
      </c>
      <c r="B281" s="70">
        <f t="shared" si="9"/>
        <v>3165.6196068597033</v>
      </c>
      <c r="C281" s="70">
        <f>A281*Sheet1!D29</f>
        <v>2010</v>
      </c>
      <c r="E281" s="70">
        <f t="shared" si="10"/>
        <v>1155.6196068597033</v>
      </c>
      <c r="O281" s="70">
        <f>Sheet1!F65</f>
        <v>0.2574336393093569</v>
      </c>
    </row>
    <row r="282" spans="1:15" ht="12.75">
      <c r="A282">
        <v>68</v>
      </c>
      <c r="B282" s="70">
        <f t="shared" si="9"/>
        <v>3230.3731481664663</v>
      </c>
      <c r="C282" s="70">
        <f>A282*Sheet1!D29</f>
        <v>2040</v>
      </c>
      <c r="E282" s="70">
        <f t="shared" si="10"/>
        <v>1190.3731481664663</v>
      </c>
      <c r="O282" s="70">
        <f>Sheet1!F65</f>
        <v>0.2574336393093569</v>
      </c>
    </row>
    <row r="283" spans="1:15" ht="12.75">
      <c r="A283">
        <v>69</v>
      </c>
      <c r="B283" s="70">
        <f t="shared" si="9"/>
        <v>3295.6415567518484</v>
      </c>
      <c r="C283" s="70">
        <f>A283*Sheet1!D29</f>
        <v>2070</v>
      </c>
      <c r="E283" s="70">
        <f t="shared" si="10"/>
        <v>1225.6415567518484</v>
      </c>
      <c r="O283" s="70">
        <f>Sheet1!F65</f>
        <v>0.2574336393093569</v>
      </c>
    </row>
    <row r="284" spans="1:15" ht="12.75">
      <c r="A284">
        <v>70</v>
      </c>
      <c r="B284" s="70">
        <f t="shared" si="9"/>
        <v>3361.4248326158486</v>
      </c>
      <c r="C284" s="70">
        <f>A284*Sheet1!D29</f>
        <v>2100</v>
      </c>
      <c r="E284" s="70">
        <f t="shared" si="10"/>
        <v>1261.4248326158488</v>
      </c>
      <c r="O284" s="70">
        <f>Sheet1!F65</f>
        <v>0.2574336393093569</v>
      </c>
    </row>
    <row r="285" spans="1:15" ht="12.75">
      <c r="A285">
        <v>71</v>
      </c>
      <c r="B285" s="70">
        <f t="shared" si="9"/>
        <v>3427.7229757584682</v>
      </c>
      <c r="C285" s="70">
        <f>A285*Sheet1!D29</f>
        <v>2130</v>
      </c>
      <c r="E285" s="70">
        <f t="shared" si="10"/>
        <v>1297.7229757584682</v>
      </c>
      <c r="O285" s="70">
        <f>Sheet1!F65</f>
        <v>0.2574336393093569</v>
      </c>
    </row>
    <row r="286" spans="1:15" ht="12.75">
      <c r="A286">
        <v>72</v>
      </c>
      <c r="B286" s="70">
        <f t="shared" si="9"/>
        <v>3494.535986179706</v>
      </c>
      <c r="C286" s="70">
        <f>A286*Sheet1!D29</f>
        <v>2160</v>
      </c>
      <c r="E286" s="70">
        <f t="shared" si="10"/>
        <v>1334.5359861797062</v>
      </c>
      <c r="O286" s="70">
        <f>Sheet1!F65</f>
        <v>0.2574336393093569</v>
      </c>
    </row>
    <row r="287" spans="1:15" ht="12.75">
      <c r="A287">
        <v>73</v>
      </c>
      <c r="B287" s="70">
        <f t="shared" si="9"/>
        <v>3561.863863879563</v>
      </c>
      <c r="C287" s="70">
        <f>A287*Sheet1!D29</f>
        <v>2190</v>
      </c>
      <c r="E287" s="70">
        <f t="shared" si="10"/>
        <v>1371.863863879563</v>
      </c>
      <c r="O287" s="70">
        <f>Sheet1!F65</f>
        <v>0.2574336393093569</v>
      </c>
    </row>
    <row r="288" spans="1:15" ht="12.75">
      <c r="A288">
        <v>74</v>
      </c>
      <c r="B288" s="70">
        <f t="shared" si="9"/>
        <v>3629.7066088580386</v>
      </c>
      <c r="C288" s="70">
        <f>A288*Sheet1!D29</f>
        <v>2220</v>
      </c>
      <c r="E288" s="70">
        <f t="shared" si="10"/>
        <v>1409.7066088580384</v>
      </c>
      <c r="O288" s="70">
        <f>Sheet1!F65</f>
        <v>0.2574336393093569</v>
      </c>
    </row>
    <row r="289" spans="1:15" ht="12.75">
      <c r="A289">
        <v>75</v>
      </c>
      <c r="B289" s="70">
        <f t="shared" si="9"/>
        <v>3698.0642211151326</v>
      </c>
      <c r="C289" s="70">
        <f>A289*Sheet1!D29</f>
        <v>2250</v>
      </c>
      <c r="E289" s="70">
        <f t="shared" si="10"/>
        <v>1448.0642211151326</v>
      </c>
      <c r="O289" s="70">
        <f>Sheet1!F65</f>
        <v>0.2574336393093569</v>
      </c>
    </row>
    <row r="290" spans="1:15" ht="12.75">
      <c r="A290">
        <v>76</v>
      </c>
      <c r="B290" s="70">
        <f t="shared" si="9"/>
        <v>3766.9367006508455</v>
      </c>
      <c r="C290" s="70">
        <f>A290*Sheet1!D29</f>
        <v>2280</v>
      </c>
      <c r="E290" s="70">
        <f t="shared" si="10"/>
        <v>1486.9367006508455</v>
      </c>
      <c r="O290" s="70">
        <f>Sheet1!F65</f>
        <v>0.2574336393093569</v>
      </c>
    </row>
    <row r="291" spans="1:15" ht="12.75">
      <c r="A291">
        <v>77</v>
      </c>
      <c r="B291" s="70">
        <f t="shared" si="9"/>
        <v>3836.3240474651775</v>
      </c>
      <c r="C291" s="70">
        <f>A291*Sheet1!D29</f>
        <v>2310</v>
      </c>
      <c r="E291" s="70">
        <f t="shared" si="10"/>
        <v>1526.3240474651773</v>
      </c>
      <c r="O291" s="70">
        <f>Sheet1!F65</f>
        <v>0.2574336393093569</v>
      </c>
    </row>
    <row r="292" spans="1:15" ht="12.75">
      <c r="A292">
        <v>78</v>
      </c>
      <c r="B292" s="70">
        <f t="shared" si="9"/>
        <v>3906.2262615581276</v>
      </c>
      <c r="C292" s="70">
        <f>A292*Sheet1!D29</f>
        <v>2340</v>
      </c>
      <c r="E292" s="70">
        <f t="shared" si="10"/>
        <v>1566.2262615581276</v>
      </c>
      <c r="O292" s="70">
        <f>Sheet1!F65</f>
        <v>0.2574336393093569</v>
      </c>
    </row>
    <row r="293" spans="1:15" ht="12.75">
      <c r="A293">
        <v>79</v>
      </c>
      <c r="B293" s="70">
        <f t="shared" si="9"/>
        <v>3976.6433429296967</v>
      </c>
      <c r="C293" s="70">
        <f>A293*Sheet1!D29</f>
        <v>2370</v>
      </c>
      <c r="E293" s="70">
        <f t="shared" si="10"/>
        <v>1606.6433429296965</v>
      </c>
      <c r="O293" s="70">
        <f>Sheet1!F65</f>
        <v>0.2574336393093569</v>
      </c>
    </row>
    <row r="294" spans="1:15" ht="12.75">
      <c r="A294">
        <v>80</v>
      </c>
      <c r="B294" s="70">
        <f t="shared" si="9"/>
        <v>4047.5752915798844</v>
      </c>
      <c r="C294" s="70">
        <f>A294*Sheet1!D29</f>
        <v>2400</v>
      </c>
      <c r="E294" s="70">
        <f t="shared" si="10"/>
        <v>1647.5752915798844</v>
      </c>
      <c r="O294" s="70">
        <f>Sheet1!F65</f>
        <v>0.2574336393093569</v>
      </c>
    </row>
    <row r="295" spans="1:15" ht="12.75">
      <c r="A295">
        <v>81</v>
      </c>
      <c r="B295" s="70">
        <f t="shared" si="9"/>
        <v>4119.022107508691</v>
      </c>
      <c r="C295" s="70">
        <f>A295*Sheet1!D29</f>
        <v>2430</v>
      </c>
      <c r="E295" s="70">
        <f t="shared" si="10"/>
        <v>1689.0221075086909</v>
      </c>
      <c r="O295" s="70">
        <f>Sheet1!F65</f>
        <v>0.2574336393093569</v>
      </c>
    </row>
    <row r="296" spans="1:15" ht="12.75">
      <c r="A296">
        <v>82</v>
      </c>
      <c r="B296" s="70">
        <f t="shared" si="9"/>
        <v>4190.983790716116</v>
      </c>
      <c r="C296" s="70">
        <f>A296*Sheet1!D29</f>
        <v>2460</v>
      </c>
      <c r="E296" s="70">
        <f t="shared" si="10"/>
        <v>1730.983790716116</v>
      </c>
      <c r="O296" s="70">
        <f>Sheet1!F65</f>
        <v>0.2574336393093569</v>
      </c>
    </row>
    <row r="297" spans="1:15" ht="12.75">
      <c r="A297">
        <v>83</v>
      </c>
      <c r="B297" s="70">
        <f t="shared" si="9"/>
        <v>4263.46034120216</v>
      </c>
      <c r="C297" s="70">
        <f>A297*Sheet1!D29</f>
        <v>2490</v>
      </c>
      <c r="E297" s="70">
        <f t="shared" si="10"/>
        <v>1773.4603412021597</v>
      </c>
      <c r="O297" s="70">
        <f>Sheet1!F65</f>
        <v>0.2574336393093569</v>
      </c>
    </row>
    <row r="298" spans="1:15" ht="12.75">
      <c r="A298">
        <v>84</v>
      </c>
      <c r="B298" s="70">
        <f t="shared" si="9"/>
        <v>4336.451758966822</v>
      </c>
      <c r="C298" s="70">
        <f>A298*Sheet1!D29</f>
        <v>2520</v>
      </c>
      <c r="E298" s="70">
        <f t="shared" si="10"/>
        <v>1816.4517589668224</v>
      </c>
      <c r="O298" s="70">
        <f>Sheet1!F65</f>
        <v>0.2574336393093569</v>
      </c>
    </row>
    <row r="299" spans="1:15" ht="12.75">
      <c r="A299">
        <v>85</v>
      </c>
      <c r="B299" s="70">
        <f t="shared" si="9"/>
        <v>4409.958044010104</v>
      </c>
      <c r="C299" s="70">
        <f>A299*Sheet1!D29</f>
        <v>2550</v>
      </c>
      <c r="E299" s="70">
        <f t="shared" si="10"/>
        <v>1859.9580440101038</v>
      </c>
      <c r="O299" s="70">
        <f>Sheet1!F65</f>
        <v>0.2574336393093569</v>
      </c>
    </row>
    <row r="300" spans="1:15" ht="12.75">
      <c r="A300">
        <v>86</v>
      </c>
      <c r="B300" s="70">
        <f t="shared" si="9"/>
        <v>4483.979196332004</v>
      </c>
      <c r="C300" s="70">
        <f>A300*Sheet1!D29</f>
        <v>2580</v>
      </c>
      <c r="E300" s="70">
        <f t="shared" si="10"/>
        <v>1903.9791963320038</v>
      </c>
      <c r="O300" s="70">
        <f>Sheet1!F65</f>
        <v>0.2574336393093569</v>
      </c>
    </row>
    <row r="301" spans="1:15" ht="12.75">
      <c r="A301">
        <v>87</v>
      </c>
      <c r="B301" s="70">
        <f t="shared" si="9"/>
        <v>4558.515215932523</v>
      </c>
      <c r="C301" s="70">
        <f>A301*Sheet1!D29</f>
        <v>2610</v>
      </c>
      <c r="E301" s="70">
        <f t="shared" si="10"/>
        <v>1948.5152159325226</v>
      </c>
      <c r="O301" s="70">
        <f>Sheet1!F65</f>
        <v>0.2574336393093569</v>
      </c>
    </row>
    <row r="302" spans="1:15" ht="12.75">
      <c r="A302">
        <v>88</v>
      </c>
      <c r="B302" s="70">
        <f t="shared" si="9"/>
        <v>4633.56610281166</v>
      </c>
      <c r="C302" s="70">
        <f>A302*Sheet1!D29</f>
        <v>2640</v>
      </c>
      <c r="E302" s="70">
        <f t="shared" si="10"/>
        <v>1993.56610281166</v>
      </c>
      <c r="O302" s="70">
        <f>Sheet1!F65</f>
        <v>0.2574336393093569</v>
      </c>
    </row>
    <row r="303" spans="1:15" ht="12.75">
      <c r="A303">
        <v>89</v>
      </c>
      <c r="B303" s="70">
        <f t="shared" si="9"/>
        <v>4709.131856969416</v>
      </c>
      <c r="C303" s="70">
        <f>A303*Sheet1!D29</f>
        <v>2670</v>
      </c>
      <c r="E303" s="70">
        <f t="shared" si="10"/>
        <v>2039.1318569694163</v>
      </c>
      <c r="O303" s="70">
        <f>Sheet1!F65</f>
        <v>0.2574336393093569</v>
      </c>
    </row>
    <row r="304" spans="1:15" ht="12.75">
      <c r="A304">
        <v>90</v>
      </c>
      <c r="B304" s="70">
        <f t="shared" si="9"/>
        <v>4785.2124784057905</v>
      </c>
      <c r="C304" s="70">
        <f>A304*Sheet1!D29</f>
        <v>2700</v>
      </c>
      <c r="E304" s="70">
        <f t="shared" si="10"/>
        <v>2085.212478405791</v>
      </c>
      <c r="O304" s="70">
        <f>Sheet1!F65</f>
        <v>0.2574336393093569</v>
      </c>
    </row>
    <row r="305" spans="1:15" ht="12.75">
      <c r="A305">
        <v>91</v>
      </c>
      <c r="B305" s="70">
        <f t="shared" si="9"/>
        <v>4861.807967120785</v>
      </c>
      <c r="C305" s="70">
        <f>A305*Sheet1!D29</f>
        <v>2730</v>
      </c>
      <c r="E305" s="70">
        <f t="shared" si="10"/>
        <v>2131.8079671207847</v>
      </c>
      <c r="O305" s="70">
        <f>Sheet1!F65</f>
        <v>0.2574336393093569</v>
      </c>
    </row>
    <row r="306" spans="1:15" ht="12.75">
      <c r="A306">
        <v>92</v>
      </c>
      <c r="B306" s="70">
        <f t="shared" si="9"/>
        <v>4938.918323114397</v>
      </c>
      <c r="C306" s="70">
        <f>A306*Sheet1!D29</f>
        <v>2760</v>
      </c>
      <c r="E306" s="70">
        <f t="shared" si="10"/>
        <v>2178.918323114397</v>
      </c>
      <c r="O306" s="70">
        <f>Sheet1!F65</f>
        <v>0.2574336393093569</v>
      </c>
    </row>
    <row r="307" spans="1:15" ht="12.75">
      <c r="A307">
        <v>93</v>
      </c>
      <c r="B307" s="70">
        <f t="shared" si="9"/>
        <v>5016.543546386628</v>
      </c>
      <c r="C307" s="70">
        <f>A307*Sheet1!D29</f>
        <v>2790</v>
      </c>
      <c r="E307" s="70">
        <f t="shared" si="10"/>
        <v>2226.543546386628</v>
      </c>
      <c r="O307" s="70">
        <f>Sheet1!F65</f>
        <v>0.2574336393093569</v>
      </c>
    </row>
    <row r="308" spans="1:15" ht="12.75">
      <c r="A308">
        <v>94</v>
      </c>
      <c r="B308" s="70">
        <f t="shared" si="9"/>
        <v>5094.683636937478</v>
      </c>
      <c r="C308" s="70">
        <f>A308*Sheet1!D29</f>
        <v>2820</v>
      </c>
      <c r="E308" s="70">
        <f t="shared" si="10"/>
        <v>2274.683636937478</v>
      </c>
      <c r="O308" s="70">
        <f>Sheet1!F65</f>
        <v>0.2574336393093569</v>
      </c>
    </row>
    <row r="309" spans="1:15" ht="12.75">
      <c r="A309">
        <v>95</v>
      </c>
      <c r="B309" s="70">
        <f t="shared" si="9"/>
        <v>5173.338594766947</v>
      </c>
      <c r="C309" s="70">
        <f>A309*Sheet1!D29</f>
        <v>2850</v>
      </c>
      <c r="E309" s="70">
        <f t="shared" si="10"/>
        <v>2323.3385947669462</v>
      </c>
      <c r="O309" s="70">
        <f>Sheet1!F65</f>
        <v>0.2574336393093569</v>
      </c>
    </row>
    <row r="310" spans="1:15" ht="12.75">
      <c r="A310">
        <v>96</v>
      </c>
      <c r="B310" s="70">
        <f t="shared" si="9"/>
        <v>5252.508419875034</v>
      </c>
      <c r="C310" s="70">
        <f>A310*Sheet1!D29</f>
        <v>2880</v>
      </c>
      <c r="E310" s="70">
        <f t="shared" si="10"/>
        <v>2372.5084198750333</v>
      </c>
      <c r="O310" s="70">
        <f>Sheet1!F65</f>
        <v>0.2574336393093569</v>
      </c>
    </row>
    <row r="311" spans="1:15" ht="12.75">
      <c r="A311">
        <v>97</v>
      </c>
      <c r="B311" s="70">
        <f t="shared" si="9"/>
        <v>5332.193112261739</v>
      </c>
      <c r="C311" s="70">
        <f>A311*Sheet1!D29</f>
        <v>2910</v>
      </c>
      <c r="E311" s="70">
        <f t="shared" si="10"/>
        <v>2422.1931122617393</v>
      </c>
      <c r="O311" s="70">
        <f>Sheet1!F65</f>
        <v>0.2574336393093569</v>
      </c>
    </row>
    <row r="312" spans="1:15" ht="12.75">
      <c r="A312">
        <v>98</v>
      </c>
      <c r="B312" s="70">
        <f t="shared" si="9"/>
        <v>5412.392671927064</v>
      </c>
      <c r="C312" s="70">
        <f>A312*Sheet1!D29</f>
        <v>2940</v>
      </c>
      <c r="E312" s="70">
        <f t="shared" si="10"/>
        <v>2472.392671927064</v>
      </c>
      <c r="O312" s="70">
        <f>Sheet1!F65</f>
        <v>0.2574336393093569</v>
      </c>
    </row>
    <row r="313" spans="1:15" ht="12.75">
      <c r="A313">
        <v>99</v>
      </c>
      <c r="B313" s="70">
        <f t="shared" si="9"/>
        <v>5493.107098871007</v>
      </c>
      <c r="C313" s="70">
        <f>A313*Sheet1!D29</f>
        <v>2970</v>
      </c>
      <c r="E313" s="70">
        <f t="shared" si="10"/>
        <v>2523.107098871007</v>
      </c>
      <c r="O313" s="70">
        <f>Sheet1!F65</f>
        <v>0.2574336393093569</v>
      </c>
    </row>
    <row r="314" spans="1:15" ht="12.75">
      <c r="A314">
        <v>100</v>
      </c>
      <c r="B314" s="70">
        <f t="shared" si="9"/>
        <v>5574.336393093569</v>
      </c>
      <c r="C314" s="70">
        <f>A314*Sheet1!D29</f>
        <v>3000</v>
      </c>
      <c r="E314" s="70">
        <f t="shared" si="10"/>
        <v>2574.3363930935693</v>
      </c>
      <c r="O314" s="70">
        <f>Sheet1!F65</f>
        <v>0.2574336393093569</v>
      </c>
    </row>
    <row r="315" spans="1:15" ht="12.75">
      <c r="A315">
        <v>105</v>
      </c>
      <c r="B315" s="70">
        <f t="shared" si="9"/>
        <v>5988.20587338566</v>
      </c>
      <c r="C315" s="70">
        <f>A315*Sheet1!D29</f>
        <v>3150</v>
      </c>
      <c r="E315" s="70">
        <f t="shared" si="10"/>
        <v>2838.20587338566</v>
      </c>
      <c r="O315" s="70">
        <f>Sheet1!F65</f>
        <v>0.2574336393093569</v>
      </c>
    </row>
    <row r="316" spans="1:15" ht="12.75">
      <c r="A316">
        <v>110</v>
      </c>
      <c r="B316" s="70">
        <f t="shared" si="9"/>
        <v>6414.947035643219</v>
      </c>
      <c r="C316" s="70">
        <f>A316*Sheet1!D29</f>
        <v>3300</v>
      </c>
      <c r="E316" s="70">
        <f t="shared" si="10"/>
        <v>3114.947035643219</v>
      </c>
      <c r="O316" s="70">
        <f>Sheet1!F65</f>
        <v>0.2574336393093569</v>
      </c>
    </row>
    <row r="317" spans="1:15" ht="12.75">
      <c r="A317">
        <v>115</v>
      </c>
      <c r="B317" s="70">
        <f t="shared" si="9"/>
        <v>6854.559879866245</v>
      </c>
      <c r="C317" s="70">
        <f>A317*Sheet1!D29</f>
        <v>3450</v>
      </c>
      <c r="E317" s="70">
        <f t="shared" si="10"/>
        <v>3404.5598798662454</v>
      </c>
      <c r="O317" s="70">
        <f>Sheet1!F65</f>
        <v>0.2574336393093569</v>
      </c>
    </row>
    <row r="318" spans="1:15" ht="12.75">
      <c r="A318">
        <v>120</v>
      </c>
      <c r="B318" s="70">
        <f t="shared" si="9"/>
        <v>7307.04440605474</v>
      </c>
      <c r="C318" s="70">
        <f>A318*Sheet1!D29</f>
        <v>3600</v>
      </c>
      <c r="E318" s="70">
        <f t="shared" si="10"/>
        <v>3707.0444060547397</v>
      </c>
      <c r="O318" s="70">
        <f>Sheet1!F65</f>
        <v>0.2574336393093569</v>
      </c>
    </row>
    <row r="319" spans="1:15" ht="12.75">
      <c r="A319">
        <v>125</v>
      </c>
      <c r="B319" s="70">
        <f t="shared" si="9"/>
        <v>7772.400614208702</v>
      </c>
      <c r="C319" s="70">
        <f>A319*Sheet1!D29</f>
        <v>3750</v>
      </c>
      <c r="E319" s="70">
        <f t="shared" si="10"/>
        <v>4022.400614208702</v>
      </c>
      <c r="O319" s="70">
        <f>Sheet1!F65</f>
        <v>0.2574336393093569</v>
      </c>
    </row>
    <row r="320" spans="1:15" ht="12.75">
      <c r="A320">
        <v>130</v>
      </c>
      <c r="B320" s="70">
        <f t="shared" si="9"/>
        <v>8250.628504328131</v>
      </c>
      <c r="C320" s="70">
        <f>A320*Sheet1!D29</f>
        <v>3900</v>
      </c>
      <c r="E320" s="70">
        <f t="shared" si="10"/>
        <v>4350.628504328132</v>
      </c>
      <c r="O320" s="70">
        <f>Sheet1!F65</f>
        <v>0.2574336393093569</v>
      </c>
    </row>
    <row r="321" spans="1:15" ht="12.75">
      <c r="A321">
        <v>135</v>
      </c>
      <c r="B321" s="70">
        <f t="shared" si="9"/>
        <v>8741.72807641303</v>
      </c>
      <c r="C321" s="70">
        <f>A321*Sheet1!D29</f>
        <v>4050</v>
      </c>
      <c r="E321" s="70">
        <f t="shared" si="10"/>
        <v>4691.72807641303</v>
      </c>
      <c r="O321" s="70">
        <f>Sheet1!F65</f>
        <v>0.2574336393093569</v>
      </c>
    </row>
    <row r="322" spans="1:15" ht="12.75">
      <c r="A322">
        <v>140</v>
      </c>
      <c r="B322" s="70">
        <f t="shared" si="9"/>
        <v>9245.699330463394</v>
      </c>
      <c r="C322" s="70">
        <f>A322*Sheet1!D29</f>
        <v>4200</v>
      </c>
      <c r="E322" s="70">
        <f t="shared" si="10"/>
        <v>5045.699330463395</v>
      </c>
      <c r="O322" s="70">
        <f>Sheet1!F65</f>
        <v>0.2574336393093569</v>
      </c>
    </row>
    <row r="323" spans="1:15" ht="12.75">
      <c r="A323">
        <v>145</v>
      </c>
      <c r="B323" s="70">
        <f t="shared" si="9"/>
        <v>9762.54226647923</v>
      </c>
      <c r="C323" s="70">
        <f>A323*Sheet1!D29</f>
        <v>4350</v>
      </c>
      <c r="E323" s="70">
        <f t="shared" si="10"/>
        <v>5412.5422664792295</v>
      </c>
      <c r="O323" s="70">
        <f>Sheet1!F65</f>
        <v>0.2574336393093569</v>
      </c>
    </row>
    <row r="324" spans="1:15" ht="12.75">
      <c r="A324">
        <v>150</v>
      </c>
      <c r="B324" s="70">
        <f t="shared" si="9"/>
        <v>10292.25688446053</v>
      </c>
      <c r="C324" s="70">
        <f>A324*Sheet1!D29</f>
        <v>4500</v>
      </c>
      <c r="E324" s="70">
        <f t="shared" si="10"/>
        <v>5792.25688446053</v>
      </c>
      <c r="O324" s="70">
        <f>Sheet1!F65</f>
        <v>0.2574336393093569</v>
      </c>
    </row>
    <row r="325" spans="1:15" ht="12.75">
      <c r="A325">
        <v>155</v>
      </c>
      <c r="B325" s="70">
        <f aca="true" t="shared" si="11" ref="B325:B334">C325+E325</f>
        <v>10834.8431844073</v>
      </c>
      <c r="C325" s="70">
        <f>A325*Sheet1!D29</f>
        <v>4650</v>
      </c>
      <c r="E325" s="70">
        <f aca="true" t="shared" si="12" ref="E325:E334">(A325*A325)*O325</f>
        <v>6184.8431844073</v>
      </c>
      <c r="O325" s="70">
        <f>Sheet1!F65</f>
        <v>0.2574336393093569</v>
      </c>
    </row>
    <row r="326" spans="1:15" ht="12.75">
      <c r="A326">
        <v>160</v>
      </c>
      <c r="B326" s="70">
        <f t="shared" si="11"/>
        <v>11390.301166319538</v>
      </c>
      <c r="C326" s="70">
        <f>A326*Sheet1!D29</f>
        <v>4800</v>
      </c>
      <c r="E326" s="70">
        <f t="shared" si="12"/>
        <v>6590.3011663195375</v>
      </c>
      <c r="O326" s="70">
        <f>Sheet1!F65</f>
        <v>0.2574336393093569</v>
      </c>
    </row>
    <row r="327" spans="1:15" ht="12.75">
      <c r="A327">
        <v>165</v>
      </c>
      <c r="B327" s="70">
        <f t="shared" si="11"/>
        <v>11958.630830197242</v>
      </c>
      <c r="C327" s="70">
        <f>A327*Sheet1!D29</f>
        <v>4950</v>
      </c>
      <c r="E327" s="70">
        <f t="shared" si="12"/>
        <v>7008.630830197242</v>
      </c>
      <c r="O327" s="70">
        <f>Sheet1!F65</f>
        <v>0.2574336393093569</v>
      </c>
    </row>
    <row r="328" spans="1:15" ht="12.75">
      <c r="A328">
        <v>170</v>
      </c>
      <c r="B328" s="70">
        <f t="shared" si="11"/>
        <v>12539.832176040414</v>
      </c>
      <c r="C328" s="70">
        <f>A328*Sheet1!D29</f>
        <v>5100</v>
      </c>
      <c r="E328" s="70">
        <f t="shared" si="12"/>
        <v>7439.832176040415</v>
      </c>
      <c r="O328" s="70">
        <f>Sheet1!F65</f>
        <v>0.2574336393093569</v>
      </c>
    </row>
    <row r="329" spans="1:15" ht="12.75">
      <c r="A329">
        <v>175</v>
      </c>
      <c r="B329" s="70">
        <f t="shared" si="11"/>
        <v>13133.905203849055</v>
      </c>
      <c r="C329" s="70">
        <f>A329*Sheet1!D29</f>
        <v>5250</v>
      </c>
      <c r="E329" s="70">
        <f t="shared" si="12"/>
        <v>7883.905203849055</v>
      </c>
      <c r="O329" s="70">
        <f>Sheet1!F65</f>
        <v>0.2574336393093569</v>
      </c>
    </row>
    <row r="330" spans="1:15" ht="12.75">
      <c r="A330">
        <v>180</v>
      </c>
      <c r="B330" s="70">
        <f t="shared" si="11"/>
        <v>13740.849913623164</v>
      </c>
      <c r="C330" s="70">
        <f>A330*Sheet1!D29</f>
        <v>5400</v>
      </c>
      <c r="E330" s="70">
        <f t="shared" si="12"/>
        <v>8340.849913623164</v>
      </c>
      <c r="O330" s="70">
        <f>Sheet1!F65</f>
        <v>0.2574336393093569</v>
      </c>
    </row>
    <row r="331" spans="1:15" ht="12.75">
      <c r="A331">
        <v>185</v>
      </c>
      <c r="B331" s="70">
        <f t="shared" si="11"/>
        <v>14360.66630536274</v>
      </c>
      <c r="C331" s="70">
        <f>A331*Sheet1!D29</f>
        <v>5550</v>
      </c>
      <c r="E331" s="70">
        <f t="shared" si="12"/>
        <v>8810.66630536274</v>
      </c>
      <c r="O331" s="70">
        <f>Sheet1!F65</f>
        <v>0.2574336393093569</v>
      </c>
    </row>
    <row r="332" spans="1:15" ht="12.75">
      <c r="A332">
        <v>190</v>
      </c>
      <c r="B332" s="70">
        <f t="shared" si="11"/>
        <v>14993.354379067785</v>
      </c>
      <c r="C332" s="70">
        <f>A332*Sheet1!D29</f>
        <v>5700</v>
      </c>
      <c r="E332" s="70">
        <f t="shared" si="12"/>
        <v>9293.354379067785</v>
      </c>
      <c r="O332" s="70">
        <f>Sheet1!F65</f>
        <v>0.2574336393093569</v>
      </c>
    </row>
    <row r="333" spans="1:15" ht="12.75">
      <c r="A333">
        <v>195</v>
      </c>
      <c r="B333" s="70">
        <f t="shared" si="11"/>
        <v>15638.914134738297</v>
      </c>
      <c r="C333" s="70">
        <f>A333*Sheet1!D29</f>
        <v>5850</v>
      </c>
      <c r="E333" s="70">
        <f t="shared" si="12"/>
        <v>9788.914134738297</v>
      </c>
      <c r="O333" s="70">
        <f>Sheet1!F65</f>
        <v>0.2574336393093569</v>
      </c>
    </row>
    <row r="334" spans="1:15" ht="12.75">
      <c r="A334">
        <v>200</v>
      </c>
      <c r="B334" s="70">
        <f t="shared" si="11"/>
        <v>16297.345572374277</v>
      </c>
      <c r="C334" s="70">
        <f>A334*Sheet1!D29</f>
        <v>6000</v>
      </c>
      <c r="E334" s="70">
        <f t="shared" si="12"/>
        <v>10297.345572374277</v>
      </c>
      <c r="O334" s="70">
        <f>Sheet1!F65</f>
        <v>0.2574336393093569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34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11.421875" style="0" customWidth="1"/>
    <col min="2" max="2" width="22.57421875" style="0" customWidth="1"/>
    <col min="3" max="8" width="11.421875" style="0" customWidth="1"/>
    <col min="9" max="9" width="13.421875" style="0" customWidth="1"/>
    <col min="10" max="10" width="11.421875" style="0" customWidth="1"/>
    <col min="11" max="11" width="14.140625" style="0" customWidth="1"/>
    <col min="12" max="14" width="11.421875" style="0" customWidth="1"/>
    <col min="15" max="15" width="11.421875" style="70" customWidth="1"/>
  </cols>
  <sheetData>
    <row r="3" spans="1:15" ht="12.75">
      <c r="A3" t="s">
        <v>116</v>
      </c>
      <c r="B3" t="s">
        <v>117</v>
      </c>
      <c r="C3" t="s">
        <v>118</v>
      </c>
      <c r="E3" t="s">
        <v>119</v>
      </c>
      <c r="H3" t="s">
        <v>120</v>
      </c>
      <c r="I3" t="s">
        <v>121</v>
      </c>
      <c r="J3" t="s">
        <v>122</v>
      </c>
      <c r="K3" t="s">
        <v>123</v>
      </c>
      <c r="L3" t="s">
        <v>124</v>
      </c>
      <c r="O3" s="70" t="s">
        <v>126</v>
      </c>
    </row>
    <row r="5" spans="1:16" ht="12.75">
      <c r="A5">
        <v>0.1</v>
      </c>
      <c r="B5" s="70">
        <f aca="true" t="shared" si="0" ref="B5:B68">C5+E5</f>
        <v>3.001486518290749</v>
      </c>
      <c r="C5" s="70">
        <f>A5*Sheet1!D29</f>
        <v>3</v>
      </c>
      <c r="E5" s="70">
        <f aca="true" t="shared" si="1" ref="E5:E68">(A5*A5)*O5</f>
        <v>0.001486518290748737</v>
      </c>
      <c r="I5" s="112"/>
      <c r="O5" s="112">
        <f>Sheet1!F67</f>
        <v>0.14865182907487368</v>
      </c>
      <c r="P5" s="112"/>
    </row>
    <row r="6" spans="1:15" ht="12.75">
      <c r="A6">
        <v>0.2</v>
      </c>
      <c r="B6" s="70">
        <f t="shared" si="0"/>
        <v>6.005946073162995</v>
      </c>
      <c r="C6" s="70">
        <f>A6*Sheet1!D29</f>
        <v>6</v>
      </c>
      <c r="E6" s="70">
        <f t="shared" si="1"/>
        <v>0.005946073162994948</v>
      </c>
      <c r="I6" s="112"/>
      <c r="O6" s="112">
        <f>Sheet1!F67</f>
        <v>0.14865182907487368</v>
      </c>
    </row>
    <row r="7" spans="1:15" ht="12.75">
      <c r="A7">
        <v>0.3</v>
      </c>
      <c r="B7" s="70">
        <f t="shared" si="0"/>
        <v>9.013378664616738</v>
      </c>
      <c r="C7" s="70">
        <f>A7*Sheet1!D29</f>
        <v>9</v>
      </c>
      <c r="E7" s="70">
        <f t="shared" si="1"/>
        <v>0.01337866461673863</v>
      </c>
      <c r="H7">
        <v>2</v>
      </c>
      <c r="I7" s="112">
        <f>(0.5*Sheet1!D73*(3.141593*((Sheet1!D7/2)*(Sheet1!D7/2)))*(H7*H7*H7)*(Sheet1!D74/100))</f>
        <v>7.79014533024</v>
      </c>
      <c r="J7" s="70">
        <f>VLOOKUP(I7,B5:C334,2,TRUE)</f>
        <v>6</v>
      </c>
      <c r="K7" s="70">
        <f>J7/Sheet1!D29*Sheet1!D75</f>
        <v>0.27999999999999997</v>
      </c>
      <c r="L7" s="70">
        <f aca="true" t="shared" si="2" ref="L7:L27">J7-K7</f>
        <v>5.72</v>
      </c>
      <c r="O7" s="112">
        <f>Sheet1!F67</f>
        <v>0.14865182907487368</v>
      </c>
    </row>
    <row r="8" spans="1:15" ht="12.75">
      <c r="A8">
        <v>0.4</v>
      </c>
      <c r="B8" s="70">
        <f t="shared" si="0"/>
        <v>12.02378429265198</v>
      </c>
      <c r="C8" s="70">
        <f>A8*Sheet1!D29</f>
        <v>12</v>
      </c>
      <c r="E8" s="70">
        <f t="shared" si="1"/>
        <v>0.02378429265197979</v>
      </c>
      <c r="H8">
        <v>2.5</v>
      </c>
      <c r="I8" s="112">
        <f>(0.5*Sheet1!D73*(3.141593*((Sheet1!D7/2)*(Sheet1!D7/2)))*(H8*H8*H8)*(Sheet1!D74/100))</f>
        <v>15.215127598125</v>
      </c>
      <c r="J8" s="70">
        <f>VLOOKUP(I8,B5:C334,2,TRUE)</f>
        <v>15</v>
      </c>
      <c r="K8" s="70">
        <f>J8/Sheet1!D29*Sheet1!D75</f>
        <v>0.7</v>
      </c>
      <c r="L8" s="70">
        <f t="shared" si="2"/>
        <v>14.3</v>
      </c>
      <c r="O8" s="112">
        <f>Sheet1!F67</f>
        <v>0.14865182907487368</v>
      </c>
    </row>
    <row r="9" spans="1:15" ht="12.75">
      <c r="A9">
        <v>0.5</v>
      </c>
      <c r="B9" s="70">
        <f t="shared" si="0"/>
        <v>15.037162957268718</v>
      </c>
      <c r="C9" s="70">
        <f>A9*Sheet1!D29</f>
        <v>15</v>
      </c>
      <c r="E9" s="70">
        <f t="shared" si="1"/>
        <v>0.03716295726871842</v>
      </c>
      <c r="H9">
        <v>3</v>
      </c>
      <c r="I9" s="112">
        <f>(0.5*Sheet1!D73*(3.141593*((Sheet1!D7/2)*(Sheet1!D7/2)))*(H9*H9*H9)*(Sheet1!D74/100))</f>
        <v>26.29174048956</v>
      </c>
      <c r="J9" s="70">
        <f>VLOOKUP(I9,B5:C334,2,TRUE)</f>
        <v>24</v>
      </c>
      <c r="K9" s="70">
        <f>J9/Sheet1!D29*Sheet1!D75</f>
        <v>1.1199999999999999</v>
      </c>
      <c r="L9" s="70">
        <f t="shared" si="2"/>
        <v>22.88</v>
      </c>
      <c r="O9" s="112">
        <f>Sheet1!F67</f>
        <v>0.14865182907487368</v>
      </c>
    </row>
    <row r="10" spans="1:15" ht="12.75">
      <c r="A10">
        <v>0.6</v>
      </c>
      <c r="B10" s="70">
        <f t="shared" si="0"/>
        <v>18.053514658466955</v>
      </c>
      <c r="C10" s="70">
        <f>A10*Sheet1!D29</f>
        <v>18</v>
      </c>
      <c r="E10" s="70">
        <f t="shared" si="1"/>
        <v>0.05351465846695452</v>
      </c>
      <c r="H10">
        <v>3.5</v>
      </c>
      <c r="I10" s="112">
        <f>(0.5*Sheet1!D73*(3.141593*((Sheet1!D7/2)*(Sheet1!D7/2)))*(H10*H10*H10)*(Sheet1!D74/100))</f>
        <v>41.750310129255</v>
      </c>
      <c r="J10" s="70">
        <f>VLOOKUP(I10,B5:C334,2,TRUE)</f>
        <v>39</v>
      </c>
      <c r="K10" s="70">
        <f>J10/Sheet1!D29*Sheet1!D75</f>
        <v>1.8199999999999998</v>
      </c>
      <c r="L10" s="70">
        <f t="shared" si="2"/>
        <v>37.18</v>
      </c>
      <c r="O10" s="112">
        <f>Sheet1!F67</f>
        <v>0.14865182907487368</v>
      </c>
    </row>
    <row r="11" spans="1:15" ht="12.75">
      <c r="A11">
        <v>0.7</v>
      </c>
      <c r="B11" s="70">
        <f t="shared" si="0"/>
        <v>21.07283939624669</v>
      </c>
      <c r="C11" s="70">
        <f>A11*Sheet1!D29</f>
        <v>21</v>
      </c>
      <c r="E11" s="70">
        <f t="shared" si="1"/>
        <v>0.07283939624668809</v>
      </c>
      <c r="H11">
        <v>4</v>
      </c>
      <c r="I11" s="112">
        <f>(0.5*Sheet1!D73*(3.141593*((Sheet1!D7/2)*(Sheet1!D7/2)))*(H11*H11*H11)*(Sheet1!D74/100))</f>
        <v>62.32116264192</v>
      </c>
      <c r="J11" s="70">
        <f>VLOOKUP(I11,B5:C334,2,TRUE)</f>
        <v>60</v>
      </c>
      <c r="K11" s="70">
        <f>J11/Sheet1!D29*Sheet1!D75</f>
        <v>2.8</v>
      </c>
      <c r="L11" s="70">
        <f t="shared" si="2"/>
        <v>57.2</v>
      </c>
      <c r="O11" s="112">
        <f>Sheet1!F67</f>
        <v>0.14865182907487368</v>
      </c>
    </row>
    <row r="12" spans="1:15" ht="12.75">
      <c r="A12">
        <v>0.8</v>
      </c>
      <c r="B12" s="70">
        <f t="shared" si="0"/>
        <v>24.09513717060792</v>
      </c>
      <c r="C12" s="70">
        <f>A12*Sheet1!D29</f>
        <v>24</v>
      </c>
      <c r="E12" s="70">
        <f t="shared" si="1"/>
        <v>0.09513717060791917</v>
      </c>
      <c r="H12">
        <v>4.5</v>
      </c>
      <c r="I12" s="112">
        <f>(0.5*Sheet1!D73*(3.141593*((Sheet1!D7/2)*(Sheet1!D7/2)))*(H12*H12*H12)*(Sheet1!D74/100))</f>
        <v>88.734624152265</v>
      </c>
      <c r="J12" s="70">
        <f>VLOOKUP(I12,B5:C334,2,TRUE)</f>
        <v>87</v>
      </c>
      <c r="K12" s="70">
        <f>J12/Sheet1!D29*Sheet1!D75</f>
        <v>4.06</v>
      </c>
      <c r="L12" s="70">
        <f t="shared" si="2"/>
        <v>82.94</v>
      </c>
      <c r="O12" s="112">
        <f>Sheet1!F67</f>
        <v>0.14865182907487368</v>
      </c>
    </row>
    <row r="13" spans="1:15" ht="12.75">
      <c r="A13">
        <v>0.9</v>
      </c>
      <c r="B13" s="70">
        <f t="shared" si="0"/>
        <v>27.12040798155065</v>
      </c>
      <c r="C13" s="70">
        <f>A13*Sheet1!D29</f>
        <v>27</v>
      </c>
      <c r="E13" s="70">
        <f t="shared" si="1"/>
        <v>0.12040798155064769</v>
      </c>
      <c r="H13">
        <v>5</v>
      </c>
      <c r="I13" s="112">
        <f>(0.5*Sheet1!D73*(3.141593*((Sheet1!D7/2)*(Sheet1!D7/2)))*(H13*H13*H13)*(Sheet1!D74/100))</f>
        <v>121.721020785</v>
      </c>
      <c r="J13" s="70">
        <f>VLOOKUP(I13,B5:C334,2,TRUE)</f>
        <v>117</v>
      </c>
      <c r="K13" s="70">
        <f>J13/Sheet1!D29*Sheet1!D75</f>
        <v>5.46</v>
      </c>
      <c r="L13" s="70">
        <f t="shared" si="2"/>
        <v>111.54</v>
      </c>
      <c r="O13" s="112">
        <f>Sheet1!F67</f>
        <v>0.14865182907487368</v>
      </c>
    </row>
    <row r="14" spans="1:15" ht="12.75">
      <c r="A14">
        <v>1</v>
      </c>
      <c r="B14" s="70">
        <f t="shared" si="0"/>
        <v>30.148651829074872</v>
      </c>
      <c r="C14" s="70">
        <f>A14*Sheet1!D29</f>
        <v>30</v>
      </c>
      <c r="E14" s="70">
        <f t="shared" si="1"/>
        <v>0.14865182907487368</v>
      </c>
      <c r="H14">
        <v>5.5</v>
      </c>
      <c r="I14" s="112">
        <f>(0.5*Sheet1!D73*(3.141593*((Sheet1!D7/2)*(Sheet1!D7/2)))*(H14*H14*H14)*(Sheet1!D74/100))</f>
        <v>162.01067866483498</v>
      </c>
      <c r="J14" s="70">
        <f>VLOOKUP(I14,B5:C334,2,TRUE)</f>
        <v>156</v>
      </c>
      <c r="K14" s="70">
        <f>J14/Sheet1!D29*Sheet1!D75</f>
        <v>7.279999999999999</v>
      </c>
      <c r="L14" s="70">
        <f t="shared" si="2"/>
        <v>148.72</v>
      </c>
      <c r="O14" s="112">
        <f>Sheet1!F67</f>
        <v>0.14865182907487368</v>
      </c>
    </row>
    <row r="15" spans="1:15" ht="12.75">
      <c r="A15">
        <v>1.1</v>
      </c>
      <c r="B15" s="70">
        <f t="shared" si="0"/>
        <v>33.179868713180596</v>
      </c>
      <c r="C15" s="70">
        <f>A15*Sheet1!D29</f>
        <v>33</v>
      </c>
      <c r="E15" s="70">
        <f t="shared" si="1"/>
        <v>0.17986871318059716</v>
      </c>
      <c r="H15">
        <v>6</v>
      </c>
      <c r="I15" s="112">
        <f>(0.5*Sheet1!D73*(3.141593*((Sheet1!D7/2)*(Sheet1!D7/2)))*(H15*H15*H15)*(Sheet1!D74/100))</f>
        <v>210.33392391648</v>
      </c>
      <c r="J15" s="70">
        <f>VLOOKUP(I15,B5:C334,2,TRUE)</f>
        <v>201</v>
      </c>
      <c r="K15" s="70">
        <f>J15/Sheet1!D29*Sheet1!D75</f>
        <v>9.379999999999999</v>
      </c>
      <c r="L15" s="70">
        <f t="shared" si="2"/>
        <v>191.62</v>
      </c>
      <c r="O15" s="112">
        <f>Sheet1!F67</f>
        <v>0.14865182907487368</v>
      </c>
    </row>
    <row r="16" spans="1:15" ht="12.75">
      <c r="A16">
        <v>1.2</v>
      </c>
      <c r="B16" s="70">
        <f t="shared" si="0"/>
        <v>36.214058633867815</v>
      </c>
      <c r="C16" s="70">
        <f>A16*Sheet1!D29</f>
        <v>36</v>
      </c>
      <c r="E16" s="70">
        <f t="shared" si="1"/>
        <v>0.2140586338678181</v>
      </c>
      <c r="H16">
        <v>6.5</v>
      </c>
      <c r="I16" s="112">
        <f>(0.5*Sheet1!D73*(3.141593*((Sheet1!D7/2)*(Sheet1!D7/2)))*(H16*H16*H16)*(Sheet1!D74/100))</f>
        <v>267.421082664645</v>
      </c>
      <c r="J16" s="70">
        <f>VLOOKUP(I16,B5:C334,2,TRUE)</f>
        <v>255</v>
      </c>
      <c r="K16" s="70">
        <f>J16/Sheet1!D29*Sheet1!D75</f>
        <v>11.899999999999999</v>
      </c>
      <c r="L16" s="70">
        <f t="shared" si="2"/>
        <v>243.1</v>
      </c>
      <c r="O16" s="112">
        <f>Sheet1!F67</f>
        <v>0.14865182907487368</v>
      </c>
    </row>
    <row r="17" spans="1:15" ht="12.75">
      <c r="A17">
        <v>1.3</v>
      </c>
      <c r="B17" s="70">
        <f t="shared" si="0"/>
        <v>39.251221591136535</v>
      </c>
      <c r="C17" s="70">
        <f>A17*Sheet1!D29</f>
        <v>39</v>
      </c>
      <c r="E17" s="70">
        <f t="shared" si="1"/>
        <v>0.2512215911365365</v>
      </c>
      <c r="H17">
        <v>7</v>
      </c>
      <c r="I17" s="112">
        <f>(0.5*Sheet1!D73*(3.141593*((Sheet1!D7/2)*(Sheet1!D7/2)))*(H17*H17*H17)*(Sheet1!D74/100))</f>
        <v>334.00248103404</v>
      </c>
      <c r="J17" s="70">
        <f>VLOOKUP(I17,B5:C334,2,TRUE)</f>
        <v>315</v>
      </c>
      <c r="K17" s="70">
        <f>J17/Sheet1!D29*Sheet1!D75</f>
        <v>14.7</v>
      </c>
      <c r="L17" s="70">
        <f t="shared" si="2"/>
        <v>300.3</v>
      </c>
      <c r="O17" s="112">
        <f>Sheet1!F67</f>
        <v>0.14865182907487368</v>
      </c>
    </row>
    <row r="18" spans="1:15" ht="12.75">
      <c r="A18">
        <v>1.4</v>
      </c>
      <c r="B18" s="70">
        <f t="shared" si="0"/>
        <v>42.291357584986756</v>
      </c>
      <c r="C18" s="70">
        <f>A18*Sheet1!D29</f>
        <v>42</v>
      </c>
      <c r="E18" s="70">
        <f t="shared" si="1"/>
        <v>0.29135758498675235</v>
      </c>
      <c r="H18">
        <v>7.5</v>
      </c>
      <c r="I18" s="112">
        <f>(0.5*Sheet1!D73*(3.141593*((Sheet1!D7/2)*(Sheet1!D7/2)))*(H18*H18*H18)*(Sheet1!D74/100))</f>
        <v>410.80844514937496</v>
      </c>
      <c r="J18" s="70">
        <f>VLOOKUP(I18,B5:C334,2,TRUE)</f>
        <v>384</v>
      </c>
      <c r="K18" s="70">
        <f>J18/Sheet1!D29*Sheet1!D75</f>
        <v>17.919999999999998</v>
      </c>
      <c r="L18" s="70">
        <f t="shared" si="2"/>
        <v>366.08</v>
      </c>
      <c r="O18" s="112">
        <f>Sheet1!F67</f>
        <v>0.14865182907487368</v>
      </c>
    </row>
    <row r="19" spans="1:15" ht="12.75">
      <c r="A19">
        <v>1.5</v>
      </c>
      <c r="B19" s="70">
        <f t="shared" si="0"/>
        <v>45.334466615418464</v>
      </c>
      <c r="C19" s="70">
        <f>A19*Sheet1!D29</f>
        <v>45</v>
      </c>
      <c r="E19" s="70">
        <f t="shared" si="1"/>
        <v>0.3344666154184658</v>
      </c>
      <c r="H19">
        <v>8</v>
      </c>
      <c r="I19" s="112">
        <f>(0.5*Sheet1!D73*(3.141593*((Sheet1!D7/2)*(Sheet1!D7/2)))*(H19*H19*H19)*(Sheet1!D74/100))</f>
        <v>498.56930113536</v>
      </c>
      <c r="J19" s="70">
        <f>VLOOKUP(I19,B5:C334,2,TRUE)</f>
        <v>462</v>
      </c>
      <c r="K19" s="70">
        <f>J19/Sheet1!D29*Sheet1!D75</f>
        <v>21.56</v>
      </c>
      <c r="L19" s="70">
        <f t="shared" si="2"/>
        <v>440.44</v>
      </c>
      <c r="O19" s="112">
        <f>Sheet1!F67</f>
        <v>0.14865182907487368</v>
      </c>
    </row>
    <row r="20" spans="1:15" ht="12.75">
      <c r="A20">
        <v>1.6</v>
      </c>
      <c r="B20" s="70">
        <f t="shared" si="0"/>
        <v>48.38054868243168</v>
      </c>
      <c r="C20" s="70">
        <f>A20*Sheet1!D29</f>
        <v>48</v>
      </c>
      <c r="E20" s="70">
        <f t="shared" si="1"/>
        <v>0.38054868243167667</v>
      </c>
      <c r="H20">
        <v>8.5</v>
      </c>
      <c r="I20" s="112">
        <f>(0.5*Sheet1!D73*(3.141593*((Sheet1!D7/2)*(Sheet1!D7/2)))*(H20*H20*H20)*(Sheet1!D74/100))</f>
        <v>598.015375116705</v>
      </c>
      <c r="J20" s="70">
        <f>VLOOKUP(I20,B5:C334,2,TRUE)</f>
        <v>546</v>
      </c>
      <c r="K20" s="70">
        <f>J20/Sheet1!D29*Sheet1!D75</f>
        <v>25.479999999999997</v>
      </c>
      <c r="L20" s="70">
        <f t="shared" si="2"/>
        <v>520.52</v>
      </c>
      <c r="O20" s="112">
        <f>Sheet1!F67</f>
        <v>0.14865182907487368</v>
      </c>
    </row>
    <row r="21" spans="1:15" ht="12.75">
      <c r="A21">
        <v>1.7</v>
      </c>
      <c r="B21" s="70">
        <f t="shared" si="0"/>
        <v>51.429603786026384</v>
      </c>
      <c r="C21" s="70">
        <f>A21*Sheet1!D29</f>
        <v>51</v>
      </c>
      <c r="E21" s="70">
        <f t="shared" si="1"/>
        <v>0.4296037860263849</v>
      </c>
      <c r="H21">
        <v>9</v>
      </c>
      <c r="I21" s="112">
        <f>(0.5*Sheet1!D73*(3.141593*((Sheet1!D7/2)*(Sheet1!D7/2)))*(H21*H21*H21)*(Sheet1!D74/100))</f>
        <v>709.87699321812</v>
      </c>
      <c r="J21" s="70">
        <f>VLOOKUP(I21,B5:C334,2,TRUE)</f>
        <v>630</v>
      </c>
      <c r="K21" s="70">
        <f>J21/Sheet1!D29*Sheet1!D75</f>
        <v>29.4</v>
      </c>
      <c r="L21" s="70">
        <f t="shared" si="2"/>
        <v>600.6</v>
      </c>
      <c r="O21" s="112">
        <f>Sheet1!F67</f>
        <v>0.14865182907487368</v>
      </c>
    </row>
    <row r="22" spans="1:15" ht="12.75">
      <c r="A22">
        <v>1.8</v>
      </c>
      <c r="B22" s="70">
        <f t="shared" si="0"/>
        <v>54.48163192620259</v>
      </c>
      <c r="C22" s="70">
        <f>A22*Sheet1!D29</f>
        <v>54</v>
      </c>
      <c r="E22" s="70">
        <f t="shared" si="1"/>
        <v>0.48163192620259077</v>
      </c>
      <c r="H22">
        <v>9.5</v>
      </c>
      <c r="I22" s="112">
        <f>(0.5*Sheet1!D73*(3.141593*((Sheet1!D7/2)*(Sheet1!D7/2)))*(H22*H22*H22)*(Sheet1!D74/100))</f>
        <v>834.8844815643149</v>
      </c>
      <c r="J22" s="70">
        <f>VLOOKUP(I22,B5:C334,2,TRUE)</f>
        <v>735</v>
      </c>
      <c r="K22" s="70">
        <f>J22/Sheet1!D29*Sheet1!D75</f>
        <v>34.3</v>
      </c>
      <c r="L22" s="70">
        <f t="shared" si="2"/>
        <v>700.7</v>
      </c>
      <c r="O22" s="112">
        <f>Sheet1!F67</f>
        <v>0.14865182907487368</v>
      </c>
    </row>
    <row r="23" spans="1:15" ht="12.75">
      <c r="A23">
        <v>1.9</v>
      </c>
      <c r="B23" s="70">
        <f t="shared" si="0"/>
        <v>57.536633102960295</v>
      </c>
      <c r="C23" s="70">
        <f>A23*Sheet1!D29</f>
        <v>57</v>
      </c>
      <c r="E23" s="70">
        <f t="shared" si="1"/>
        <v>0.536633102960294</v>
      </c>
      <c r="H23">
        <v>10</v>
      </c>
      <c r="I23" s="112">
        <f>(0.5*Sheet1!D73*(3.141593*((Sheet1!D7/2)*(Sheet1!D7/2)))*(H23*H23*H23)*(Sheet1!D74/100))</f>
        <v>973.76816628</v>
      </c>
      <c r="J23" s="70">
        <f>VLOOKUP(I23,B5:C334,2,TRUE)</f>
        <v>840</v>
      </c>
      <c r="K23" s="70">
        <f>J23/Sheet1!D29*Sheet1!D75</f>
        <v>39.199999999999996</v>
      </c>
      <c r="L23" s="70">
        <f t="shared" si="2"/>
        <v>800.8</v>
      </c>
      <c r="O23" s="112">
        <f>Sheet1!F67</f>
        <v>0.14865182907487368</v>
      </c>
    </row>
    <row r="24" spans="1:15" ht="12.75">
      <c r="A24">
        <v>2</v>
      </c>
      <c r="B24" s="70">
        <f t="shared" si="0"/>
        <v>60.594607316299495</v>
      </c>
      <c r="C24" s="70">
        <f>A24*Sheet1!D29</f>
        <v>60</v>
      </c>
      <c r="E24" s="70">
        <f t="shared" si="1"/>
        <v>0.5946073162994947</v>
      </c>
      <c r="H24">
        <v>10.5</v>
      </c>
      <c r="I24" s="112">
        <f>(0.5*Sheet1!D73*(3.141593*((Sheet1!D7/2)*(Sheet1!D7/2)))*(H24*H24*H24)*(Sheet1!D74/100))</f>
        <v>1127.258373489885</v>
      </c>
      <c r="J24" s="70">
        <f>VLOOKUP(I24,B5:C334,2,TRUE)</f>
        <v>960</v>
      </c>
      <c r="K24" s="70">
        <f>J24/Sheet1!D29*Sheet1!D75</f>
        <v>44.8</v>
      </c>
      <c r="L24" s="70">
        <f t="shared" si="2"/>
        <v>915.2</v>
      </c>
      <c r="O24" s="112">
        <f>Sheet1!F67</f>
        <v>0.14865182907487368</v>
      </c>
    </row>
    <row r="25" spans="1:15" ht="12.75">
      <c r="A25">
        <v>2.1</v>
      </c>
      <c r="B25" s="70">
        <f t="shared" si="0"/>
        <v>63.65555456622019</v>
      </c>
      <c r="C25" s="70">
        <f>A25*Sheet1!D29</f>
        <v>63</v>
      </c>
      <c r="E25" s="70">
        <f t="shared" si="1"/>
        <v>0.6555545662201929</v>
      </c>
      <c r="H25">
        <v>11</v>
      </c>
      <c r="I25" s="112">
        <f>(0.5*Sheet1!D73*(3.141593*((Sheet1!D7/2)*(Sheet1!D7/2)))*(H25*H25*H25)*(Sheet1!D74/100))</f>
        <v>1296.0854293186799</v>
      </c>
      <c r="J25" s="70">
        <f>VLOOKUP(I25,B5:C334,2,TRUE)</f>
        <v>1095</v>
      </c>
      <c r="K25" s="70">
        <f>J25/Sheet1!D29*Sheet1!D75</f>
        <v>51.099999999999994</v>
      </c>
      <c r="L25" s="70">
        <f t="shared" si="2"/>
        <v>1043.9</v>
      </c>
      <c r="O25" s="112">
        <f>Sheet1!F67</f>
        <v>0.14865182907487368</v>
      </c>
    </row>
    <row r="26" spans="1:15" ht="12.75">
      <c r="A26">
        <v>2.2</v>
      </c>
      <c r="B26" s="70">
        <f t="shared" si="0"/>
        <v>66.71947485272239</v>
      </c>
      <c r="C26" s="70">
        <f>A26*Sheet1!D29</f>
        <v>66</v>
      </c>
      <c r="E26" s="70">
        <f t="shared" si="1"/>
        <v>0.7194748527223886</v>
      </c>
      <c r="H26">
        <v>11.5</v>
      </c>
      <c r="I26" s="112">
        <f>(0.5*Sheet1!D73*(3.141593*((Sheet1!D7/2)*(Sheet1!D7/2)))*(H26*H26*H26)*(Sheet1!D74/100))</f>
        <v>1480.9796598910948</v>
      </c>
      <c r="J26" s="70">
        <f>VLOOKUP(I26,B5:C334,2,TRUE)</f>
        <v>1230</v>
      </c>
      <c r="K26" s="70">
        <f>J26/Sheet1!D29*Sheet1!D75</f>
        <v>57.4</v>
      </c>
      <c r="L26" s="70">
        <f t="shared" si="2"/>
        <v>1172.6</v>
      </c>
      <c r="O26" s="112">
        <f>Sheet1!F67</f>
        <v>0.14865182907487368</v>
      </c>
    </row>
    <row r="27" spans="1:15" ht="12.75">
      <c r="A27">
        <v>2.3</v>
      </c>
      <c r="B27" s="70">
        <f t="shared" si="0"/>
        <v>69.78636817580607</v>
      </c>
      <c r="C27" s="70">
        <f>A27*Sheet1!D29</f>
        <v>69</v>
      </c>
      <c r="E27" s="70">
        <f t="shared" si="1"/>
        <v>0.7863681758060816</v>
      </c>
      <c r="H27">
        <v>12</v>
      </c>
      <c r="I27" s="112">
        <f>(0.5*Sheet1!D73*(3.141593*((Sheet1!D7/2)*(Sheet1!D7/2)))*(H27*H27*H27)*(Sheet1!D74/100))</f>
        <v>1682.67139133184</v>
      </c>
      <c r="J27" s="70">
        <f>VLOOKUP(I27,B5:C334,2,TRUE)</f>
        <v>1365</v>
      </c>
      <c r="K27" s="70">
        <f>J27/Sheet1!D29*Sheet1!D75</f>
        <v>63.699999999999996</v>
      </c>
      <c r="L27" s="70">
        <f t="shared" si="2"/>
        <v>1301.3</v>
      </c>
      <c r="O27" s="112">
        <f>Sheet1!F67</f>
        <v>0.14865182907487368</v>
      </c>
    </row>
    <row r="28" spans="1:15" ht="12.75">
      <c r="A28">
        <v>2.4</v>
      </c>
      <c r="B28" s="70">
        <f t="shared" si="0"/>
        <v>72.85623453547127</v>
      </c>
      <c r="C28" s="70">
        <f>A28*Sheet1!D29</f>
        <v>72</v>
      </c>
      <c r="E28" s="70">
        <f t="shared" si="1"/>
        <v>0.8562345354712724</v>
      </c>
      <c r="I28" s="112"/>
      <c r="O28" s="112">
        <f>Sheet1!F67</f>
        <v>0.14865182907487368</v>
      </c>
    </row>
    <row r="29" spans="1:15" ht="12.75">
      <c r="A29">
        <v>2.5</v>
      </c>
      <c r="B29" s="70">
        <f t="shared" si="0"/>
        <v>75.92907393171797</v>
      </c>
      <c r="C29" s="70">
        <f>A29*Sheet1!D29</f>
        <v>75</v>
      </c>
      <c r="E29" s="70">
        <f t="shared" si="1"/>
        <v>0.9290739317179605</v>
      </c>
      <c r="I29" s="112"/>
      <c r="O29" s="112">
        <f>Sheet1!F67</f>
        <v>0.14865182907487368</v>
      </c>
    </row>
    <row r="30" spans="1:15" ht="12.75">
      <c r="A30">
        <v>2.6</v>
      </c>
      <c r="B30" s="70">
        <f t="shared" si="0"/>
        <v>79.00488636454615</v>
      </c>
      <c r="C30" s="70">
        <f>A30*Sheet1!D29</f>
        <v>78</v>
      </c>
      <c r="E30" s="70">
        <f t="shared" si="1"/>
        <v>1.004886364546146</v>
      </c>
      <c r="I30" s="112"/>
      <c r="O30" s="112">
        <f>Sheet1!F67</f>
        <v>0.14865182907487368</v>
      </c>
    </row>
    <row r="31" spans="1:15" ht="12.75">
      <c r="A31">
        <v>2.7</v>
      </c>
      <c r="B31" s="70">
        <f t="shared" si="0"/>
        <v>82.08367183395583</v>
      </c>
      <c r="C31" s="70">
        <f>A31*Sheet1!D29</f>
        <v>81</v>
      </c>
      <c r="E31" s="70">
        <f t="shared" si="1"/>
        <v>1.0836718339558293</v>
      </c>
      <c r="I31" s="112"/>
      <c r="O31" s="112">
        <f>Sheet1!F67</f>
        <v>0.14865182907487368</v>
      </c>
    </row>
    <row r="32" spans="1:15" ht="12.75">
      <c r="A32">
        <v>2.8</v>
      </c>
      <c r="B32" s="70">
        <f t="shared" si="0"/>
        <v>85.16543033994701</v>
      </c>
      <c r="C32" s="70">
        <f>A32*Sheet1!D29</f>
        <v>84</v>
      </c>
      <c r="E32" s="70">
        <f t="shared" si="1"/>
        <v>1.1654303399470094</v>
      </c>
      <c r="I32" s="112"/>
      <c r="O32" s="112">
        <f>Sheet1!F67</f>
        <v>0.14865182907487368</v>
      </c>
    </row>
    <row r="33" spans="1:15" ht="12.75">
      <c r="A33">
        <v>2.9</v>
      </c>
      <c r="B33" s="70">
        <f t="shared" si="0"/>
        <v>88.25016188251969</v>
      </c>
      <c r="C33" s="70">
        <f>A33*Sheet1!D29</f>
        <v>87</v>
      </c>
      <c r="E33" s="70">
        <f t="shared" si="1"/>
        <v>1.2501618825196876</v>
      </c>
      <c r="I33" s="112"/>
      <c r="O33" s="112">
        <f>Sheet1!F67</f>
        <v>0.14865182907487368</v>
      </c>
    </row>
    <row r="34" spans="1:15" ht="12.75">
      <c r="A34">
        <v>3</v>
      </c>
      <c r="B34" s="70">
        <f t="shared" si="0"/>
        <v>91.33786646167387</v>
      </c>
      <c r="C34" s="70">
        <f>A34*Sheet1!D29</f>
        <v>90</v>
      </c>
      <c r="E34" s="70">
        <f t="shared" si="1"/>
        <v>1.3378664616738631</v>
      </c>
      <c r="I34" s="112"/>
      <c r="O34" s="112">
        <f>Sheet1!F67</f>
        <v>0.14865182907487368</v>
      </c>
    </row>
    <row r="35" spans="1:15" ht="12.75">
      <c r="A35">
        <v>3.1</v>
      </c>
      <c r="B35" s="70">
        <f t="shared" si="0"/>
        <v>94.42854407740954</v>
      </c>
      <c r="C35" s="70">
        <f>A35*Sheet1!D29</f>
        <v>93</v>
      </c>
      <c r="E35" s="70">
        <f t="shared" si="1"/>
        <v>1.4285440774095362</v>
      </c>
      <c r="O35" s="112">
        <f>Sheet1!F67</f>
        <v>0.14865182907487368</v>
      </c>
    </row>
    <row r="36" spans="1:15" ht="12.75">
      <c r="A36">
        <v>3.2</v>
      </c>
      <c r="B36" s="70">
        <f t="shared" si="0"/>
        <v>97.5221947297267</v>
      </c>
      <c r="C36" s="70">
        <f>A36*Sheet1!D29</f>
        <v>96</v>
      </c>
      <c r="E36" s="70">
        <f t="shared" si="1"/>
        <v>1.5221947297267067</v>
      </c>
      <c r="O36" s="112">
        <f>Sheet1!F67</f>
        <v>0.14865182907487368</v>
      </c>
    </row>
    <row r="37" spans="1:15" ht="12.75">
      <c r="A37">
        <v>3.3</v>
      </c>
      <c r="B37" s="70">
        <f t="shared" si="0"/>
        <v>100.61881841862538</v>
      </c>
      <c r="C37" s="70">
        <f>A37*Sheet1!D29</f>
        <v>99</v>
      </c>
      <c r="E37" s="70">
        <f t="shared" si="1"/>
        <v>1.6188184186253742</v>
      </c>
      <c r="O37" s="112">
        <f>Sheet1!F67</f>
        <v>0.14865182907487368</v>
      </c>
    </row>
    <row r="38" spans="1:15" ht="12.75">
      <c r="A38">
        <v>3.4</v>
      </c>
      <c r="B38" s="70">
        <f t="shared" si="0"/>
        <v>103.71841514410553</v>
      </c>
      <c r="C38" s="70">
        <f>A38*Sheet1!D29</f>
        <v>102</v>
      </c>
      <c r="E38" s="70">
        <f t="shared" si="1"/>
        <v>1.7184151441055395</v>
      </c>
      <c r="O38" s="112">
        <f>Sheet1!F67</f>
        <v>0.14865182907487368</v>
      </c>
    </row>
    <row r="39" spans="1:15" ht="12.75">
      <c r="A39">
        <v>3.5</v>
      </c>
      <c r="B39" s="70">
        <f t="shared" si="0"/>
        <v>106.8209849061672</v>
      </c>
      <c r="C39" s="70">
        <f>A39*Sheet1!D29</f>
        <v>105</v>
      </c>
      <c r="E39" s="70">
        <f t="shared" si="1"/>
        <v>1.8209849061672025</v>
      </c>
      <c r="O39" s="112">
        <f>Sheet1!F67</f>
        <v>0.14865182907487368</v>
      </c>
    </row>
    <row r="40" spans="1:15" ht="12.75">
      <c r="A40">
        <v>3.6</v>
      </c>
      <c r="B40" s="70">
        <f t="shared" si="0"/>
        <v>109.92652770481037</v>
      </c>
      <c r="C40" s="70">
        <f>A40*Sheet1!D29</f>
        <v>108</v>
      </c>
      <c r="E40" s="70">
        <f t="shared" si="1"/>
        <v>1.926527704810363</v>
      </c>
      <c r="O40" s="112">
        <f>Sheet1!F67</f>
        <v>0.14865182907487368</v>
      </c>
    </row>
    <row r="41" spans="1:15" ht="12.75">
      <c r="A41">
        <v>3.7</v>
      </c>
      <c r="B41" s="70">
        <f t="shared" si="0"/>
        <v>113.03504354003502</v>
      </c>
      <c r="C41" s="70">
        <f>A41*Sheet1!D29</f>
        <v>111</v>
      </c>
      <c r="E41" s="70">
        <f t="shared" si="1"/>
        <v>2.0350435400350206</v>
      </c>
      <c r="O41" s="112">
        <f>Sheet1!F67</f>
        <v>0.14865182907487368</v>
      </c>
    </row>
    <row r="42" spans="1:15" ht="12.75">
      <c r="A42">
        <v>3.8</v>
      </c>
      <c r="B42" s="70">
        <f t="shared" si="0"/>
        <v>116.14653241184118</v>
      </c>
      <c r="C42" s="70">
        <f>A42*Sheet1!D29</f>
        <v>114</v>
      </c>
      <c r="E42" s="70">
        <f t="shared" si="1"/>
        <v>2.146532411841176</v>
      </c>
      <c r="O42" s="112">
        <f>Sheet1!F67</f>
        <v>0.14865182907487368</v>
      </c>
    </row>
    <row r="43" spans="1:15" ht="12.75">
      <c r="A43">
        <v>3.9</v>
      </c>
      <c r="B43" s="70">
        <f t="shared" si="0"/>
        <v>119.26099432022883</v>
      </c>
      <c r="C43" s="70">
        <f>A43*Sheet1!D29</f>
        <v>117</v>
      </c>
      <c r="E43" s="70">
        <f t="shared" si="1"/>
        <v>2.2609943202288285</v>
      </c>
      <c r="O43" s="112">
        <f>Sheet1!F67</f>
        <v>0.14865182907487368</v>
      </c>
    </row>
    <row r="44" spans="1:15" ht="12.75">
      <c r="A44">
        <v>4</v>
      </c>
      <c r="B44" s="70">
        <f t="shared" si="0"/>
        <v>122.37842926519798</v>
      </c>
      <c r="C44" s="70">
        <f>A44*Sheet1!D29</f>
        <v>120</v>
      </c>
      <c r="E44" s="70">
        <f t="shared" si="1"/>
        <v>2.378429265197979</v>
      </c>
      <c r="O44" s="112">
        <f>Sheet1!F67</f>
        <v>0.14865182907487368</v>
      </c>
    </row>
    <row r="45" spans="1:15" ht="12.75">
      <c r="A45">
        <v>4.1</v>
      </c>
      <c r="B45" s="70">
        <f t="shared" si="0"/>
        <v>125.49883724674861</v>
      </c>
      <c r="C45" s="70">
        <f>A45*Sheet1!D29</f>
        <v>122.99999999999999</v>
      </c>
      <c r="E45" s="70">
        <f t="shared" si="1"/>
        <v>2.4988372467486264</v>
      </c>
      <c r="O45" s="112">
        <f>Sheet1!F67</f>
        <v>0.14865182907487368</v>
      </c>
    </row>
    <row r="46" spans="1:15" ht="12.75">
      <c r="A46">
        <v>4.2</v>
      </c>
      <c r="B46" s="70">
        <f t="shared" si="0"/>
        <v>128.62221826488076</v>
      </c>
      <c r="C46" s="70">
        <f>A46*Sheet1!D29</f>
        <v>126</v>
      </c>
      <c r="E46" s="70">
        <f t="shared" si="1"/>
        <v>2.6222182648807717</v>
      </c>
      <c r="O46" s="112">
        <f>Sheet1!F67</f>
        <v>0.14865182907487368</v>
      </c>
    </row>
    <row r="47" spans="1:15" ht="12.75">
      <c r="A47">
        <v>4.3</v>
      </c>
      <c r="B47" s="70">
        <f t="shared" si="0"/>
        <v>131.74857231959442</v>
      </c>
      <c r="C47" s="70">
        <f>A47*Sheet1!D29</f>
        <v>129</v>
      </c>
      <c r="E47" s="70">
        <f t="shared" si="1"/>
        <v>2.748572319594414</v>
      </c>
      <c r="O47" s="112">
        <f>Sheet1!F67</f>
        <v>0.14865182907487368</v>
      </c>
    </row>
    <row r="48" spans="1:15" ht="12.75">
      <c r="A48">
        <v>4.4</v>
      </c>
      <c r="B48" s="70">
        <f t="shared" si="0"/>
        <v>134.87789941088954</v>
      </c>
      <c r="C48" s="70">
        <f>A48*Sheet1!D29</f>
        <v>132</v>
      </c>
      <c r="E48" s="70">
        <f t="shared" si="1"/>
        <v>2.8778994108895546</v>
      </c>
      <c r="O48" s="112">
        <f>Sheet1!F67</f>
        <v>0.14865182907487368</v>
      </c>
    </row>
    <row r="49" spans="1:15" ht="12.75">
      <c r="A49">
        <v>4.5</v>
      </c>
      <c r="B49" s="70">
        <f t="shared" si="0"/>
        <v>138.0101995387662</v>
      </c>
      <c r="C49" s="70">
        <f>A49*Sheet1!D29</f>
        <v>135</v>
      </c>
      <c r="E49" s="70">
        <f t="shared" si="1"/>
        <v>3.0101995387661917</v>
      </c>
      <c r="O49" s="112">
        <f>Sheet1!F67</f>
        <v>0.14865182907487368</v>
      </c>
    </row>
    <row r="50" spans="1:15" ht="12.75">
      <c r="A50">
        <v>4.6</v>
      </c>
      <c r="B50" s="70">
        <f t="shared" si="0"/>
        <v>141.14547270322433</v>
      </c>
      <c r="C50" s="70">
        <f>A50*Sheet1!D29</f>
        <v>138</v>
      </c>
      <c r="E50" s="70">
        <f t="shared" si="1"/>
        <v>3.1454727032243266</v>
      </c>
      <c r="O50" s="112">
        <f>Sheet1!F67</f>
        <v>0.14865182907487368</v>
      </c>
    </row>
    <row r="51" spans="1:15" ht="12.75">
      <c r="A51">
        <v>4.7</v>
      </c>
      <c r="B51" s="70">
        <f t="shared" si="0"/>
        <v>144.28371890426396</v>
      </c>
      <c r="C51" s="70">
        <f>A51*Sheet1!D29</f>
        <v>141</v>
      </c>
      <c r="E51" s="70">
        <f t="shared" si="1"/>
        <v>3.28371890426396</v>
      </c>
      <c r="O51" s="112">
        <f>Sheet1!F67</f>
        <v>0.14865182907487368</v>
      </c>
    </row>
    <row r="52" spans="1:15" ht="12.75">
      <c r="A52">
        <v>4.8</v>
      </c>
      <c r="B52" s="70">
        <f t="shared" si="0"/>
        <v>147.4249381418851</v>
      </c>
      <c r="C52" s="70">
        <f>A52*Sheet1!D29</f>
        <v>144</v>
      </c>
      <c r="E52" s="70">
        <f t="shared" si="1"/>
        <v>3.4249381418850895</v>
      </c>
      <c r="O52" s="112">
        <f>Sheet1!F67</f>
        <v>0.14865182907487368</v>
      </c>
    </row>
    <row r="53" spans="1:15" ht="12.75">
      <c r="A53">
        <v>4.9</v>
      </c>
      <c r="B53" s="70">
        <f t="shared" si="0"/>
        <v>150.56913041608772</v>
      </c>
      <c r="C53" s="70">
        <f>A53*Sheet1!D29</f>
        <v>147</v>
      </c>
      <c r="E53" s="70">
        <f t="shared" si="1"/>
        <v>3.5691304160877175</v>
      </c>
      <c r="O53" s="112">
        <f>Sheet1!F67</f>
        <v>0.14865182907487368</v>
      </c>
    </row>
    <row r="54" spans="1:15" ht="12.75">
      <c r="A54">
        <v>5</v>
      </c>
      <c r="B54" s="70">
        <f t="shared" si="0"/>
        <v>153.71629572687183</v>
      </c>
      <c r="C54" s="70">
        <f>A54*Sheet1!D29</f>
        <v>150</v>
      </c>
      <c r="E54" s="70">
        <f t="shared" si="1"/>
        <v>3.716295726871842</v>
      </c>
      <c r="O54" s="112">
        <f>Sheet1!F67</f>
        <v>0.14865182907487368</v>
      </c>
    </row>
    <row r="55" spans="1:15" ht="12.75">
      <c r="A55">
        <v>5.1</v>
      </c>
      <c r="B55" s="70">
        <f t="shared" si="0"/>
        <v>156.86643407423747</v>
      </c>
      <c r="C55" s="70">
        <f>A55*Sheet1!D29</f>
        <v>153</v>
      </c>
      <c r="E55" s="70">
        <f t="shared" si="1"/>
        <v>3.866434074237464</v>
      </c>
      <c r="O55" s="112">
        <f>Sheet1!F67</f>
        <v>0.14865182907487368</v>
      </c>
    </row>
    <row r="56" spans="1:15" ht="12.75">
      <c r="A56">
        <v>5.2</v>
      </c>
      <c r="B56" s="70">
        <f t="shared" si="0"/>
        <v>160.01954545818458</v>
      </c>
      <c r="C56" s="70">
        <f>A56*Sheet1!D29</f>
        <v>156</v>
      </c>
      <c r="E56" s="70">
        <f t="shared" si="1"/>
        <v>4.019545458184584</v>
      </c>
      <c r="O56" s="112">
        <f>Sheet1!F67</f>
        <v>0.14865182907487368</v>
      </c>
    </row>
    <row r="57" spans="1:15" ht="12.75">
      <c r="A57">
        <v>5.3</v>
      </c>
      <c r="B57" s="70">
        <f t="shared" si="0"/>
        <v>163.1756298787132</v>
      </c>
      <c r="C57" s="70">
        <f>A57*Sheet1!D29</f>
        <v>159</v>
      </c>
      <c r="E57" s="70">
        <f t="shared" si="1"/>
        <v>4.175629878713202</v>
      </c>
      <c r="O57" s="112">
        <f>Sheet1!F67</f>
        <v>0.14865182907487368</v>
      </c>
    </row>
    <row r="58" spans="1:15" ht="12.75">
      <c r="A58">
        <v>5.4</v>
      </c>
      <c r="B58" s="70">
        <f t="shared" si="0"/>
        <v>166.3346873358233</v>
      </c>
      <c r="C58" s="70">
        <f>A58*Sheet1!D29</f>
        <v>162</v>
      </c>
      <c r="E58" s="70">
        <f t="shared" si="1"/>
        <v>4.334687335823317</v>
      </c>
      <c r="O58" s="112">
        <f>Sheet1!F67</f>
        <v>0.14865182907487368</v>
      </c>
    </row>
    <row r="59" spans="1:15" ht="12.75">
      <c r="A59">
        <v>5.5</v>
      </c>
      <c r="B59" s="70">
        <f t="shared" si="0"/>
        <v>169.49671782951492</v>
      </c>
      <c r="C59" s="70">
        <f>A59*Sheet1!D29</f>
        <v>165</v>
      </c>
      <c r="E59" s="70">
        <f t="shared" si="1"/>
        <v>4.496717829514929</v>
      </c>
      <c r="O59" s="112">
        <f>Sheet1!F67</f>
        <v>0.14865182907487368</v>
      </c>
    </row>
    <row r="60" spans="1:15" ht="12.75">
      <c r="A60">
        <v>5.6</v>
      </c>
      <c r="B60" s="70">
        <f t="shared" si="0"/>
        <v>172.66172135978803</v>
      </c>
      <c r="C60" s="70">
        <f>A60*Sheet1!D29</f>
        <v>168</v>
      </c>
      <c r="E60" s="70">
        <f t="shared" si="1"/>
        <v>4.661721359788038</v>
      </c>
      <c r="O60" s="112">
        <f>Sheet1!F67</f>
        <v>0.14865182907487368</v>
      </c>
    </row>
    <row r="61" spans="1:15" ht="12.75">
      <c r="A61">
        <v>5.7</v>
      </c>
      <c r="B61" s="70">
        <f t="shared" si="0"/>
        <v>175.82969792664264</v>
      </c>
      <c r="C61" s="70">
        <f>A61*Sheet1!D29</f>
        <v>171</v>
      </c>
      <c r="E61" s="70">
        <f t="shared" si="1"/>
        <v>4.829697926642646</v>
      </c>
      <c r="O61" s="112">
        <f>Sheet1!F67</f>
        <v>0.14865182907487368</v>
      </c>
    </row>
    <row r="62" spans="1:15" ht="12.75">
      <c r="A62">
        <v>5.8</v>
      </c>
      <c r="B62" s="70">
        <f t="shared" si="0"/>
        <v>179.00064753007874</v>
      </c>
      <c r="C62" s="70">
        <f>A62*Sheet1!D29</f>
        <v>174</v>
      </c>
      <c r="E62" s="70">
        <f t="shared" si="1"/>
        <v>5.0006475300787505</v>
      </c>
      <c r="O62" s="112">
        <f>Sheet1!F67</f>
        <v>0.14865182907487368</v>
      </c>
    </row>
    <row r="63" spans="1:15" ht="12.75">
      <c r="A63">
        <v>5.9</v>
      </c>
      <c r="B63" s="70">
        <f t="shared" si="0"/>
        <v>182.17457017009636</v>
      </c>
      <c r="C63" s="70">
        <f>A63*Sheet1!D29</f>
        <v>177</v>
      </c>
      <c r="E63" s="70">
        <f t="shared" si="1"/>
        <v>5.174570170096353</v>
      </c>
      <c r="O63" s="112">
        <f>Sheet1!F67</f>
        <v>0.14865182907487368</v>
      </c>
    </row>
    <row r="64" spans="1:15" ht="12.75">
      <c r="A64">
        <v>6</v>
      </c>
      <c r="B64" s="70">
        <f t="shared" si="0"/>
        <v>185.35146584669545</v>
      </c>
      <c r="C64" s="70">
        <f>A64*Sheet1!D29</f>
        <v>180</v>
      </c>
      <c r="E64" s="70">
        <f t="shared" si="1"/>
        <v>5.3514658466954526</v>
      </c>
      <c r="O64" s="112">
        <f>Sheet1!F67</f>
        <v>0.14865182907487368</v>
      </c>
    </row>
    <row r="65" spans="1:15" ht="12.75">
      <c r="A65">
        <v>6.1</v>
      </c>
      <c r="B65" s="70">
        <f t="shared" si="0"/>
        <v>188.53133455987606</v>
      </c>
      <c r="C65" s="70">
        <f>A65*Sheet1!D29</f>
        <v>183</v>
      </c>
      <c r="E65" s="70">
        <f t="shared" si="1"/>
        <v>5.531334559876049</v>
      </c>
      <c r="O65" s="112">
        <f>Sheet1!F67</f>
        <v>0.14865182907487368</v>
      </c>
    </row>
    <row r="66" spans="1:15" ht="12.75">
      <c r="A66">
        <v>6.2</v>
      </c>
      <c r="B66" s="70">
        <f t="shared" si="0"/>
        <v>191.71417630963813</v>
      </c>
      <c r="C66" s="70">
        <f>A66*Sheet1!D29</f>
        <v>186</v>
      </c>
      <c r="E66" s="70">
        <f t="shared" si="1"/>
        <v>5.714176309638145</v>
      </c>
      <c r="O66" s="112">
        <f>Sheet1!F67</f>
        <v>0.14865182907487368</v>
      </c>
    </row>
    <row r="67" spans="1:15" ht="12.75">
      <c r="A67">
        <v>6.3</v>
      </c>
      <c r="B67" s="70">
        <f t="shared" si="0"/>
        <v>194.89999109598173</v>
      </c>
      <c r="C67" s="70">
        <f>A67*Sheet1!D29</f>
        <v>189</v>
      </c>
      <c r="E67" s="70">
        <f t="shared" si="1"/>
        <v>5.899991095981735</v>
      </c>
      <c r="O67" s="112">
        <f>Sheet1!F67</f>
        <v>0.14865182907487368</v>
      </c>
    </row>
    <row r="68" spans="1:15" ht="12.75">
      <c r="A68">
        <v>6.4</v>
      </c>
      <c r="B68" s="70">
        <f t="shared" si="0"/>
        <v>198.08877891890683</v>
      </c>
      <c r="C68" s="70">
        <f>A68*Sheet1!D29</f>
        <v>192</v>
      </c>
      <c r="E68" s="70">
        <f t="shared" si="1"/>
        <v>6.088778918906827</v>
      </c>
      <c r="O68" s="112">
        <f>Sheet1!F67</f>
        <v>0.14865182907487368</v>
      </c>
    </row>
    <row r="69" spans="1:15" ht="12.75">
      <c r="A69">
        <v>6.5</v>
      </c>
      <c r="B69" s="70">
        <f aca="true" t="shared" si="3" ref="B69:B132">C69+E69</f>
        <v>201.2805397784134</v>
      </c>
      <c r="C69" s="70">
        <f>A69*Sheet1!D29</f>
        <v>195</v>
      </c>
      <c r="E69" s="70">
        <f aca="true" t="shared" si="4" ref="E69:E132">(A69*A69)*O69</f>
        <v>6.280539778413413</v>
      </c>
      <c r="O69" s="112">
        <f>Sheet1!F67</f>
        <v>0.14865182907487368</v>
      </c>
    </row>
    <row r="70" spans="1:15" ht="12.75">
      <c r="A70">
        <v>6.6</v>
      </c>
      <c r="B70" s="70">
        <f t="shared" si="3"/>
        <v>204.4752736745015</v>
      </c>
      <c r="C70" s="70">
        <f>A70*Sheet1!D29</f>
        <v>198</v>
      </c>
      <c r="E70" s="70">
        <f t="shared" si="4"/>
        <v>6.475273674501497</v>
      </c>
      <c r="O70" s="112">
        <f>Sheet1!F67</f>
        <v>0.14865182907487368</v>
      </c>
    </row>
    <row r="71" spans="1:15" ht="12.75">
      <c r="A71">
        <v>6.7</v>
      </c>
      <c r="B71" s="70">
        <f t="shared" si="3"/>
        <v>207.67298060717107</v>
      </c>
      <c r="C71" s="70">
        <f>A71*Sheet1!D29</f>
        <v>201</v>
      </c>
      <c r="E71" s="70">
        <f t="shared" si="4"/>
        <v>6.6729806071710795</v>
      </c>
      <c r="O71" s="112">
        <f>Sheet1!F67</f>
        <v>0.14865182907487368</v>
      </c>
    </row>
    <row r="72" spans="1:15" ht="12.75">
      <c r="A72">
        <v>6.8</v>
      </c>
      <c r="B72" s="70">
        <f t="shared" si="3"/>
        <v>210.87366057642217</v>
      </c>
      <c r="C72" s="70">
        <f>A72*Sheet1!D29</f>
        <v>204</v>
      </c>
      <c r="E72" s="70">
        <f t="shared" si="4"/>
        <v>6.873660576422158</v>
      </c>
      <c r="O72" s="112">
        <f>Sheet1!F67</f>
        <v>0.14865182907487368</v>
      </c>
    </row>
    <row r="73" spans="1:15" ht="12.75">
      <c r="A73">
        <v>6.9</v>
      </c>
      <c r="B73" s="70">
        <f t="shared" si="3"/>
        <v>214.07731358225473</v>
      </c>
      <c r="C73" s="70">
        <f>A73*Sheet1!D29</f>
        <v>207</v>
      </c>
      <c r="E73" s="70">
        <f t="shared" si="4"/>
        <v>7.077313582254737</v>
      </c>
      <c r="O73" s="112">
        <f>Sheet1!F67</f>
        <v>0.14865182907487368</v>
      </c>
    </row>
    <row r="74" spans="1:15" ht="12.75">
      <c r="A74">
        <v>7</v>
      </c>
      <c r="B74" s="70">
        <f t="shared" si="3"/>
        <v>217.28393962466882</v>
      </c>
      <c r="C74" s="70">
        <f>A74*Sheet1!D29</f>
        <v>210</v>
      </c>
      <c r="E74" s="70">
        <f t="shared" si="4"/>
        <v>7.28393962466881</v>
      </c>
      <c r="O74" s="112">
        <f>Sheet1!F67</f>
        <v>0.14865182907487368</v>
      </c>
    </row>
    <row r="75" spans="1:15" ht="12.75">
      <c r="A75">
        <v>7.1</v>
      </c>
      <c r="B75" s="70">
        <f t="shared" si="3"/>
        <v>220.49353870366437</v>
      </c>
      <c r="C75" s="70">
        <f>A75*Sheet1!D29</f>
        <v>213</v>
      </c>
      <c r="E75" s="70">
        <f t="shared" si="4"/>
        <v>7.493538703664382</v>
      </c>
      <c r="O75" s="112">
        <f>Sheet1!F67</f>
        <v>0.14865182907487368</v>
      </c>
    </row>
    <row r="76" spans="1:15" ht="12.75">
      <c r="A76">
        <v>7.2</v>
      </c>
      <c r="B76" s="70">
        <f t="shared" si="3"/>
        <v>223.70611081924145</v>
      </c>
      <c r="C76" s="70">
        <f>A76*Sheet1!D29</f>
        <v>216</v>
      </c>
      <c r="E76" s="70">
        <f t="shared" si="4"/>
        <v>7.706110819241452</v>
      </c>
      <c r="O76" s="112">
        <f>Sheet1!F67</f>
        <v>0.14865182907487368</v>
      </c>
    </row>
    <row r="77" spans="1:15" ht="12.75">
      <c r="A77">
        <v>7.3</v>
      </c>
      <c r="B77" s="70">
        <f t="shared" si="3"/>
        <v>226.9216559714</v>
      </c>
      <c r="C77" s="70">
        <f>A77*Sheet1!D29</f>
        <v>219</v>
      </c>
      <c r="E77" s="70">
        <f t="shared" si="4"/>
        <v>7.921655971400018</v>
      </c>
      <c r="O77" s="112">
        <f>Sheet1!F67</f>
        <v>0.14865182907487368</v>
      </c>
    </row>
    <row r="78" spans="1:15" ht="12.75">
      <c r="A78">
        <v>7.4</v>
      </c>
      <c r="B78" s="70">
        <f t="shared" si="3"/>
        <v>230.14017416014008</v>
      </c>
      <c r="C78" s="70">
        <f>A78*Sheet1!D29</f>
        <v>222</v>
      </c>
      <c r="E78" s="70">
        <f t="shared" si="4"/>
        <v>8.140174160140083</v>
      </c>
      <c r="O78" s="112">
        <f>Sheet1!F67</f>
        <v>0.14865182907487368</v>
      </c>
    </row>
    <row r="79" spans="1:15" ht="12.75">
      <c r="A79">
        <v>7.5</v>
      </c>
      <c r="B79" s="70">
        <f t="shared" si="3"/>
        <v>233.36166538546163</v>
      </c>
      <c r="C79" s="70">
        <f>A79*Sheet1!D29</f>
        <v>225</v>
      </c>
      <c r="E79" s="70">
        <f t="shared" si="4"/>
        <v>8.361665385461643</v>
      </c>
      <c r="O79" s="112">
        <f>Sheet1!F67</f>
        <v>0.14865182907487368</v>
      </c>
    </row>
    <row r="80" spans="1:15" ht="12.75">
      <c r="A80">
        <v>7.6</v>
      </c>
      <c r="B80" s="70">
        <f t="shared" si="3"/>
        <v>236.58612964736471</v>
      </c>
      <c r="C80" s="70">
        <f>A80*Sheet1!D29</f>
        <v>228</v>
      </c>
      <c r="E80" s="70">
        <f t="shared" si="4"/>
        <v>8.586129647364704</v>
      </c>
      <c r="O80" s="112">
        <f>Sheet1!F67</f>
        <v>0.14865182907487368</v>
      </c>
    </row>
    <row r="81" spans="1:15" ht="12.75">
      <c r="A81">
        <v>7.7</v>
      </c>
      <c r="B81" s="70">
        <f t="shared" si="3"/>
        <v>239.81356694584926</v>
      </c>
      <c r="C81" s="70">
        <f>A81*Sheet1!D29</f>
        <v>231</v>
      </c>
      <c r="E81" s="70">
        <f t="shared" si="4"/>
        <v>8.813566945849262</v>
      </c>
      <c r="O81" s="112">
        <f>Sheet1!F67</f>
        <v>0.14865182907487368</v>
      </c>
    </row>
    <row r="82" spans="1:15" ht="12.75">
      <c r="A82">
        <v>7.8</v>
      </c>
      <c r="B82" s="70">
        <f t="shared" si="3"/>
        <v>243.04397728091533</v>
      </c>
      <c r="C82" s="70">
        <f>A82*Sheet1!D29</f>
        <v>234</v>
      </c>
      <c r="E82" s="70">
        <f t="shared" si="4"/>
        <v>9.043977280915314</v>
      </c>
      <c r="O82" s="112">
        <f>Sheet1!F67</f>
        <v>0.14865182907487368</v>
      </c>
    </row>
    <row r="83" spans="1:15" ht="12.75">
      <c r="A83">
        <v>7.9</v>
      </c>
      <c r="B83" s="70">
        <f t="shared" si="3"/>
        <v>246.27736065256286</v>
      </c>
      <c r="C83" s="70">
        <f>A83*Sheet1!D29</f>
        <v>237</v>
      </c>
      <c r="E83" s="70">
        <f t="shared" si="4"/>
        <v>9.277360652562866</v>
      </c>
      <c r="O83" s="112">
        <f>Sheet1!F67</f>
        <v>0.14865182907487368</v>
      </c>
    </row>
    <row r="84" spans="1:15" ht="12.75">
      <c r="A84">
        <v>8</v>
      </c>
      <c r="B84" s="70">
        <f t="shared" si="3"/>
        <v>249.51371706079192</v>
      </c>
      <c r="C84" s="70">
        <f>A84*Sheet1!D29</f>
        <v>240</v>
      </c>
      <c r="E84" s="70">
        <f t="shared" si="4"/>
        <v>9.513717060791915</v>
      </c>
      <c r="O84" s="112">
        <f>Sheet1!F67</f>
        <v>0.14865182907487368</v>
      </c>
    </row>
    <row r="85" spans="1:15" ht="12.75">
      <c r="A85">
        <v>8.1</v>
      </c>
      <c r="B85" s="70">
        <f t="shared" si="3"/>
        <v>252.75304650560247</v>
      </c>
      <c r="C85" s="70">
        <f>A85*Sheet1!D29</f>
        <v>243</v>
      </c>
      <c r="E85" s="70">
        <f t="shared" si="4"/>
        <v>9.753046505602462</v>
      </c>
      <c r="O85" s="112">
        <f>Sheet1!F67</f>
        <v>0.14865182907487368</v>
      </c>
    </row>
    <row r="86" spans="1:15" ht="12.75">
      <c r="A86">
        <v>8.2</v>
      </c>
      <c r="B86" s="70">
        <f t="shared" si="3"/>
        <v>255.9953489869945</v>
      </c>
      <c r="C86" s="70">
        <f>A86*Sheet1!D29</f>
        <v>245.99999999999997</v>
      </c>
      <c r="E86" s="70">
        <f t="shared" si="4"/>
        <v>9.995348986994506</v>
      </c>
      <c r="O86" s="112">
        <f>Sheet1!F67</f>
        <v>0.14865182907487368</v>
      </c>
    </row>
    <row r="87" spans="1:15" ht="12.75">
      <c r="A87">
        <v>8.3</v>
      </c>
      <c r="B87" s="70">
        <f t="shared" si="3"/>
        <v>259.2406245049681</v>
      </c>
      <c r="C87" s="70">
        <f>A87*Sheet1!D29</f>
        <v>249.00000000000003</v>
      </c>
      <c r="E87" s="70">
        <f t="shared" si="4"/>
        <v>10.24062450496805</v>
      </c>
      <c r="O87" s="112">
        <f>Sheet1!F67</f>
        <v>0.14865182907487368</v>
      </c>
    </row>
    <row r="88" spans="1:15" ht="12.75">
      <c r="A88">
        <v>8.4</v>
      </c>
      <c r="B88" s="70">
        <f t="shared" si="3"/>
        <v>262.4888730595231</v>
      </c>
      <c r="C88" s="70">
        <f>A88*Sheet1!D29</f>
        <v>252</v>
      </c>
      <c r="E88" s="70">
        <f t="shared" si="4"/>
        <v>10.488873059523087</v>
      </c>
      <c r="O88" s="112">
        <f>Sheet1!F67</f>
        <v>0.14865182907487368</v>
      </c>
    </row>
    <row r="89" spans="1:15" ht="12.75">
      <c r="A89">
        <v>8.5</v>
      </c>
      <c r="B89" s="70">
        <f t="shared" si="3"/>
        <v>265.7400946506596</v>
      </c>
      <c r="C89" s="70">
        <f>A89*Sheet1!D29</f>
        <v>255</v>
      </c>
      <c r="E89" s="70">
        <f t="shared" si="4"/>
        <v>10.740094650659623</v>
      </c>
      <c r="O89" s="112">
        <f>Sheet1!F67</f>
        <v>0.14865182907487368</v>
      </c>
    </row>
    <row r="90" spans="1:15" ht="12.75">
      <c r="A90">
        <v>8.6</v>
      </c>
      <c r="B90" s="70">
        <f t="shared" si="3"/>
        <v>268.99428927837766</v>
      </c>
      <c r="C90" s="70">
        <f>A90*Sheet1!D29</f>
        <v>258</v>
      </c>
      <c r="E90" s="70">
        <f t="shared" si="4"/>
        <v>10.994289278377655</v>
      </c>
      <c r="O90" s="112">
        <f>Sheet1!F67</f>
        <v>0.14865182907487368</v>
      </c>
    </row>
    <row r="91" spans="1:15" ht="12.75">
      <c r="A91">
        <v>8.7</v>
      </c>
      <c r="B91" s="70">
        <f t="shared" si="3"/>
        <v>272.2514569426772</v>
      </c>
      <c r="C91" s="70">
        <f>A91*Sheet1!D29</f>
        <v>261</v>
      </c>
      <c r="E91" s="70">
        <f t="shared" si="4"/>
        <v>11.251456942677185</v>
      </c>
      <c r="O91" s="112">
        <f>Sheet1!F67</f>
        <v>0.14865182907487368</v>
      </c>
    </row>
    <row r="92" spans="1:15" ht="12.75">
      <c r="A92">
        <v>8.8</v>
      </c>
      <c r="B92" s="70">
        <f t="shared" si="3"/>
        <v>275.5115976435582</v>
      </c>
      <c r="C92" s="70">
        <f>A92*Sheet1!D29</f>
        <v>264</v>
      </c>
      <c r="E92" s="70">
        <f t="shared" si="4"/>
        <v>11.511597643558218</v>
      </c>
      <c r="O92" s="112">
        <f>Sheet1!F67</f>
        <v>0.14865182907487368</v>
      </c>
    </row>
    <row r="93" spans="1:15" ht="12.75">
      <c r="A93">
        <v>8.9</v>
      </c>
      <c r="B93" s="70">
        <f t="shared" si="3"/>
        <v>278.7747113810207</v>
      </c>
      <c r="C93" s="70">
        <f>A93*Sheet1!D29</f>
        <v>267</v>
      </c>
      <c r="E93" s="70">
        <f t="shared" si="4"/>
        <v>11.774711381020746</v>
      </c>
      <c r="O93" s="112">
        <f>Sheet1!F67</f>
        <v>0.14865182907487368</v>
      </c>
    </row>
    <row r="94" spans="1:15" ht="12.75">
      <c r="A94">
        <v>9</v>
      </c>
      <c r="B94" s="70">
        <f t="shared" si="3"/>
        <v>282.04079815506475</v>
      </c>
      <c r="C94" s="70">
        <f>A94*Sheet1!D29</f>
        <v>270</v>
      </c>
      <c r="E94" s="70">
        <f t="shared" si="4"/>
        <v>12.040798155064767</v>
      </c>
      <c r="O94" s="112">
        <f>Sheet1!F67</f>
        <v>0.14865182907487368</v>
      </c>
    </row>
    <row r="95" spans="1:15" ht="12.75">
      <c r="A95">
        <v>9.1</v>
      </c>
      <c r="B95" s="70">
        <f t="shared" si="3"/>
        <v>285.3098579656903</v>
      </c>
      <c r="C95" s="70">
        <f>A95*Sheet1!D29</f>
        <v>273</v>
      </c>
      <c r="E95" s="70">
        <f t="shared" si="4"/>
        <v>12.309857965690288</v>
      </c>
      <c r="O95" s="112">
        <f>Sheet1!F67</f>
        <v>0.14865182907487368</v>
      </c>
    </row>
    <row r="96" spans="1:15" ht="12.75">
      <c r="A96">
        <v>9.2</v>
      </c>
      <c r="B96" s="70">
        <f t="shared" si="3"/>
        <v>288.5818908128973</v>
      </c>
      <c r="C96" s="70">
        <f>A96*Sheet1!D29</f>
        <v>276</v>
      </c>
      <c r="E96" s="70">
        <f t="shared" si="4"/>
        <v>12.581890812897306</v>
      </c>
      <c r="O96" s="112">
        <f>Sheet1!F67</f>
        <v>0.14865182907487368</v>
      </c>
    </row>
    <row r="97" spans="1:15" ht="12.75">
      <c r="A97">
        <v>9.3</v>
      </c>
      <c r="B97" s="70">
        <f t="shared" si="3"/>
        <v>291.85689669668585</v>
      </c>
      <c r="C97" s="70">
        <f>A97*Sheet1!D29</f>
        <v>279</v>
      </c>
      <c r="E97" s="70">
        <f t="shared" si="4"/>
        <v>12.856896696685826</v>
      </c>
      <c r="O97" s="112">
        <f>Sheet1!F67</f>
        <v>0.14865182907487368</v>
      </c>
    </row>
    <row r="98" spans="1:15" ht="12.75">
      <c r="A98">
        <v>9.4</v>
      </c>
      <c r="B98" s="70">
        <f t="shared" si="3"/>
        <v>295.13487561705585</v>
      </c>
      <c r="C98" s="70">
        <f>A98*Sheet1!D29</f>
        <v>282</v>
      </c>
      <c r="E98" s="70">
        <f t="shared" si="4"/>
        <v>13.13487561705584</v>
      </c>
      <c r="O98" s="112">
        <f>Sheet1!F67</f>
        <v>0.14865182907487368</v>
      </c>
    </row>
    <row r="99" spans="1:15" ht="12.75">
      <c r="A99">
        <v>9.5</v>
      </c>
      <c r="B99" s="70">
        <f t="shared" si="3"/>
        <v>298.4158275740073</v>
      </c>
      <c r="C99" s="70">
        <f>A99*Sheet1!D29</f>
        <v>285</v>
      </c>
      <c r="E99" s="70">
        <f t="shared" si="4"/>
        <v>13.415827574007348</v>
      </c>
      <c r="O99" s="112">
        <f>Sheet1!F67</f>
        <v>0.14865182907487368</v>
      </c>
    </row>
    <row r="100" spans="1:15" ht="12.75">
      <c r="A100">
        <v>9.6</v>
      </c>
      <c r="B100" s="70">
        <f t="shared" si="3"/>
        <v>301.6997525675404</v>
      </c>
      <c r="C100" s="70">
        <f>A100*Sheet1!D29</f>
        <v>288</v>
      </c>
      <c r="E100" s="70">
        <f t="shared" si="4"/>
        <v>13.699752567540358</v>
      </c>
      <c r="O100" s="112">
        <f>Sheet1!F67</f>
        <v>0.14865182907487368</v>
      </c>
    </row>
    <row r="101" spans="1:15" ht="12.75">
      <c r="A101">
        <v>9.7</v>
      </c>
      <c r="B101" s="70">
        <f t="shared" si="3"/>
        <v>304.9866505976549</v>
      </c>
      <c r="C101" s="70">
        <f>A101*Sheet1!D29</f>
        <v>291</v>
      </c>
      <c r="E101" s="70">
        <f t="shared" si="4"/>
        <v>13.986650597654863</v>
      </c>
      <c r="O101" s="112">
        <f>Sheet1!F67</f>
        <v>0.14865182907487368</v>
      </c>
    </row>
    <row r="102" spans="1:15" ht="12.75">
      <c r="A102">
        <v>9.8</v>
      </c>
      <c r="B102" s="70">
        <f t="shared" si="3"/>
        <v>308.27652166435087</v>
      </c>
      <c r="C102" s="70">
        <f>A102*Sheet1!D29</f>
        <v>294</v>
      </c>
      <c r="E102" s="70">
        <f t="shared" si="4"/>
        <v>14.27652166435087</v>
      </c>
      <c r="O102" s="112">
        <f>Sheet1!F67</f>
        <v>0.14865182907487368</v>
      </c>
    </row>
    <row r="103" spans="1:15" ht="12.75">
      <c r="A103">
        <v>9.9</v>
      </c>
      <c r="B103" s="70">
        <f t="shared" si="3"/>
        <v>311.56936576762837</v>
      </c>
      <c r="C103" s="70">
        <f>A103*Sheet1!D29</f>
        <v>297</v>
      </c>
      <c r="E103" s="70">
        <f t="shared" si="4"/>
        <v>14.56936576762837</v>
      </c>
      <c r="O103" s="112">
        <f>Sheet1!F67</f>
        <v>0.14865182907487368</v>
      </c>
    </row>
    <row r="104" spans="1:15" ht="12.75">
      <c r="A104">
        <v>10</v>
      </c>
      <c r="B104" s="70">
        <f t="shared" si="3"/>
        <v>314.8651829074874</v>
      </c>
      <c r="C104" s="70">
        <f>A104*Sheet1!D29</f>
        <v>300</v>
      </c>
      <c r="E104" s="70">
        <f t="shared" si="4"/>
        <v>14.865182907487368</v>
      </c>
      <c r="O104" s="112">
        <f>Sheet1!F67</f>
        <v>0.14865182907487368</v>
      </c>
    </row>
    <row r="105" spans="1:15" ht="12.75">
      <c r="A105">
        <v>10.1</v>
      </c>
      <c r="B105" s="70">
        <f t="shared" si="3"/>
        <v>318.1639730839279</v>
      </c>
      <c r="C105" s="70">
        <f>A105*Sheet1!D29</f>
        <v>303</v>
      </c>
      <c r="E105" s="70">
        <f t="shared" si="4"/>
        <v>15.163973083927862</v>
      </c>
      <c r="O105" s="112">
        <f>Sheet1!F67</f>
        <v>0.14865182907487368</v>
      </c>
    </row>
    <row r="106" spans="1:15" ht="12.75">
      <c r="A106">
        <v>10.2</v>
      </c>
      <c r="B106" s="70">
        <f t="shared" si="3"/>
        <v>321.46573629694984</v>
      </c>
      <c r="C106" s="70">
        <f>A106*Sheet1!D29</f>
        <v>306</v>
      </c>
      <c r="E106" s="70">
        <f t="shared" si="4"/>
        <v>15.465736296949856</v>
      </c>
      <c r="O106" s="112">
        <f>Sheet1!F67</f>
        <v>0.14865182907487368</v>
      </c>
    </row>
    <row r="107" spans="1:15" ht="12.75">
      <c r="A107">
        <v>10.3</v>
      </c>
      <c r="B107" s="70">
        <f t="shared" si="3"/>
        <v>324.7704725465534</v>
      </c>
      <c r="C107" s="70">
        <f>A107*Sheet1!D29</f>
        <v>309</v>
      </c>
      <c r="E107" s="70">
        <f t="shared" si="4"/>
        <v>15.770472546553352</v>
      </c>
      <c r="O107" s="112">
        <f>Sheet1!F67</f>
        <v>0.14865182907487368</v>
      </c>
    </row>
    <row r="108" spans="1:15" ht="12.75">
      <c r="A108">
        <v>10.4</v>
      </c>
      <c r="B108" s="70">
        <f t="shared" si="3"/>
        <v>328.0781818327383</v>
      </c>
      <c r="C108" s="70">
        <f>A108*Sheet1!D29</f>
        <v>312</v>
      </c>
      <c r="E108" s="70">
        <f t="shared" si="4"/>
        <v>16.078181832738338</v>
      </c>
      <c r="O108" s="112">
        <f>Sheet1!F67</f>
        <v>0.14865182907487368</v>
      </c>
    </row>
    <row r="109" spans="1:15" ht="12.75">
      <c r="A109">
        <v>10.5</v>
      </c>
      <c r="B109" s="70">
        <f t="shared" si="3"/>
        <v>331.38886415550485</v>
      </c>
      <c r="C109" s="70">
        <f>A109*Sheet1!D29</f>
        <v>315</v>
      </c>
      <c r="E109" s="70">
        <f t="shared" si="4"/>
        <v>16.388864155504823</v>
      </c>
      <c r="O109" s="112">
        <f>Sheet1!F67</f>
        <v>0.14865182907487368</v>
      </c>
    </row>
    <row r="110" spans="1:15" ht="12.75">
      <c r="A110">
        <v>10.6</v>
      </c>
      <c r="B110" s="70">
        <f t="shared" si="3"/>
        <v>334.7025195148528</v>
      </c>
      <c r="C110" s="70">
        <f>A110*Sheet1!D29</f>
        <v>318</v>
      </c>
      <c r="E110" s="70">
        <f t="shared" si="4"/>
        <v>16.702519514852806</v>
      </c>
      <c r="O110" s="112">
        <f>Sheet1!F67</f>
        <v>0.14865182907487368</v>
      </c>
    </row>
    <row r="111" spans="1:15" ht="12.75">
      <c r="A111">
        <v>10.7</v>
      </c>
      <c r="B111" s="70">
        <f t="shared" si="3"/>
        <v>338.0191479107823</v>
      </c>
      <c r="C111" s="70">
        <f>A111*Sheet1!D29</f>
        <v>321</v>
      </c>
      <c r="E111" s="70">
        <f t="shared" si="4"/>
        <v>17.019147910782284</v>
      </c>
      <c r="O111" s="112">
        <f>Sheet1!F67</f>
        <v>0.14865182907487368</v>
      </c>
    </row>
    <row r="112" spans="1:15" ht="12.75">
      <c r="A112">
        <v>10.8</v>
      </c>
      <c r="B112" s="70">
        <f t="shared" si="3"/>
        <v>341.3387493432933</v>
      </c>
      <c r="C112" s="70">
        <f>A112*Sheet1!D29</f>
        <v>324</v>
      </c>
      <c r="E112" s="70">
        <f t="shared" si="4"/>
        <v>17.33874934329327</v>
      </c>
      <c r="O112" s="112">
        <f>Sheet1!F67</f>
        <v>0.14865182907487368</v>
      </c>
    </row>
    <row r="113" spans="1:15" ht="12.75">
      <c r="A113">
        <v>10.9</v>
      </c>
      <c r="B113" s="70">
        <f t="shared" si="3"/>
        <v>344.6613238123857</v>
      </c>
      <c r="C113" s="70">
        <f>A113*Sheet1!D29</f>
        <v>327</v>
      </c>
      <c r="E113" s="70">
        <f t="shared" si="4"/>
        <v>17.661323812385742</v>
      </c>
      <c r="O113" s="112">
        <f>Sheet1!F67</f>
        <v>0.14865182907487368</v>
      </c>
    </row>
    <row r="114" spans="1:15" ht="12.75">
      <c r="A114">
        <v>11</v>
      </c>
      <c r="B114" s="70">
        <f t="shared" si="3"/>
        <v>347.98687131805974</v>
      </c>
      <c r="C114" s="70">
        <f>A114*Sheet1!D29</f>
        <v>330</v>
      </c>
      <c r="E114" s="70">
        <f t="shared" si="4"/>
        <v>17.986871318059716</v>
      </c>
      <c r="O114" s="112">
        <f>Sheet1!F67</f>
        <v>0.14865182907487368</v>
      </c>
    </row>
    <row r="115" spans="1:15" ht="12.75">
      <c r="A115">
        <v>11.1</v>
      </c>
      <c r="B115" s="70">
        <f t="shared" si="3"/>
        <v>351.3153918603152</v>
      </c>
      <c r="C115" s="70">
        <f>A115*Sheet1!D29</f>
        <v>333</v>
      </c>
      <c r="E115" s="70">
        <f t="shared" si="4"/>
        <v>18.315391860315184</v>
      </c>
      <c r="O115" s="112">
        <f>Sheet1!F67</f>
        <v>0.14865182907487368</v>
      </c>
    </row>
    <row r="116" spans="1:15" ht="12.75">
      <c r="A116">
        <v>11.2</v>
      </c>
      <c r="B116" s="70">
        <f t="shared" si="3"/>
        <v>354.64688543915213</v>
      </c>
      <c r="C116" s="70">
        <f>A116*Sheet1!D29</f>
        <v>336</v>
      </c>
      <c r="E116" s="70">
        <f t="shared" si="4"/>
        <v>18.64688543915215</v>
      </c>
      <c r="O116" s="112">
        <f>Sheet1!F67</f>
        <v>0.14865182907487368</v>
      </c>
    </row>
    <row r="117" spans="1:15" ht="12.75">
      <c r="A117">
        <v>11.3</v>
      </c>
      <c r="B117" s="70">
        <f t="shared" si="3"/>
        <v>357.9813520545706</v>
      </c>
      <c r="C117" s="70">
        <f>A117*Sheet1!D29</f>
        <v>339</v>
      </c>
      <c r="E117" s="70">
        <f t="shared" si="4"/>
        <v>18.98135205457062</v>
      </c>
      <c r="O117" s="112">
        <f>Sheet1!F67</f>
        <v>0.14865182907487368</v>
      </c>
    </row>
    <row r="118" spans="1:15" ht="12.75">
      <c r="A118">
        <v>11.4</v>
      </c>
      <c r="B118" s="70">
        <f t="shared" si="3"/>
        <v>361.3187917065706</v>
      </c>
      <c r="C118" s="70">
        <f>A118*Sheet1!D29</f>
        <v>342</v>
      </c>
      <c r="E118" s="70">
        <f t="shared" si="4"/>
        <v>19.318791706570583</v>
      </c>
      <c r="O118" s="112">
        <f>Sheet1!F67</f>
        <v>0.14865182907487368</v>
      </c>
    </row>
    <row r="119" spans="1:15" ht="12.75">
      <c r="A119">
        <v>11.5</v>
      </c>
      <c r="B119" s="70">
        <f t="shared" si="3"/>
        <v>364.6592043951521</v>
      </c>
      <c r="C119" s="70">
        <f>A119*Sheet1!D29</f>
        <v>345</v>
      </c>
      <c r="E119" s="70">
        <f t="shared" si="4"/>
        <v>19.659204395152045</v>
      </c>
      <c r="O119" s="112">
        <f>Sheet1!F67</f>
        <v>0.14865182907487368</v>
      </c>
    </row>
    <row r="120" spans="1:15" ht="12.75">
      <c r="A120">
        <v>11.6</v>
      </c>
      <c r="B120" s="70">
        <f t="shared" si="3"/>
        <v>368.002590120315</v>
      </c>
      <c r="C120" s="70">
        <f>A120*Sheet1!D29</f>
        <v>348</v>
      </c>
      <c r="E120" s="70">
        <f t="shared" si="4"/>
        <v>20.002590120315002</v>
      </c>
      <c r="O120" s="112">
        <f>Sheet1!F67</f>
        <v>0.14865182907487368</v>
      </c>
    </row>
    <row r="121" spans="1:15" ht="12.75">
      <c r="A121">
        <v>11.7</v>
      </c>
      <c r="B121" s="70">
        <f t="shared" si="3"/>
        <v>371.34894888205946</v>
      </c>
      <c r="C121" s="70">
        <f>A121*Sheet1!D29</f>
        <v>351</v>
      </c>
      <c r="E121" s="70">
        <f t="shared" si="4"/>
        <v>20.348948882059457</v>
      </c>
      <c r="O121" s="112">
        <f>Sheet1!F67</f>
        <v>0.14865182907487368</v>
      </c>
    </row>
    <row r="122" spans="1:15" ht="12.75">
      <c r="A122">
        <v>11.8</v>
      </c>
      <c r="B122" s="70">
        <f t="shared" si="3"/>
        <v>374.69828068038544</v>
      </c>
      <c r="C122" s="70">
        <f>A122*Sheet1!D29</f>
        <v>354</v>
      </c>
      <c r="E122" s="70">
        <f t="shared" si="4"/>
        <v>20.698280680385412</v>
      </c>
      <c r="O122" s="112">
        <f>Sheet1!F67</f>
        <v>0.14865182907487368</v>
      </c>
    </row>
    <row r="123" spans="1:15" ht="12.75">
      <c r="A123">
        <v>11.9</v>
      </c>
      <c r="B123" s="70">
        <f t="shared" si="3"/>
        <v>378.0505855152929</v>
      </c>
      <c r="C123" s="70">
        <f>A123*Sheet1!D29</f>
        <v>357</v>
      </c>
      <c r="E123" s="70">
        <f t="shared" si="4"/>
        <v>21.050585515292862</v>
      </c>
      <c r="O123" s="112">
        <f>Sheet1!F67</f>
        <v>0.14865182907487368</v>
      </c>
    </row>
    <row r="124" spans="1:15" ht="12.75">
      <c r="A124">
        <v>12</v>
      </c>
      <c r="B124" s="70">
        <f t="shared" si="3"/>
        <v>381.4058633867818</v>
      </c>
      <c r="C124" s="70">
        <f>A124*Sheet1!D29</f>
        <v>360</v>
      </c>
      <c r="E124" s="70">
        <f t="shared" si="4"/>
        <v>21.40586338678181</v>
      </c>
      <c r="O124" s="112">
        <f>Sheet1!F67</f>
        <v>0.14865182907487368</v>
      </c>
    </row>
    <row r="125" spans="1:15" ht="12.75">
      <c r="A125">
        <v>12.1</v>
      </c>
      <c r="B125" s="70">
        <f t="shared" si="3"/>
        <v>384.7641142948523</v>
      </c>
      <c r="C125" s="70">
        <f>A125*Sheet1!D29</f>
        <v>363</v>
      </c>
      <c r="E125" s="70">
        <f t="shared" si="4"/>
        <v>21.764114294852256</v>
      </c>
      <c r="O125" s="112">
        <f>Sheet1!F67</f>
        <v>0.14865182907487368</v>
      </c>
    </row>
    <row r="126" spans="1:15" ht="12.75">
      <c r="A126">
        <v>12.2</v>
      </c>
      <c r="B126" s="70">
        <f t="shared" si="3"/>
        <v>388.1253382395042</v>
      </c>
      <c r="C126" s="70">
        <f>A126*Sheet1!D29</f>
        <v>366</v>
      </c>
      <c r="E126" s="70">
        <f t="shared" si="4"/>
        <v>22.125338239504195</v>
      </c>
      <c r="O126" s="112">
        <f>Sheet1!F67</f>
        <v>0.14865182907487368</v>
      </c>
    </row>
    <row r="127" spans="1:15" ht="12.75">
      <c r="A127">
        <v>12.3</v>
      </c>
      <c r="B127" s="70">
        <f t="shared" si="3"/>
        <v>391.48953522073765</v>
      </c>
      <c r="C127" s="70">
        <f>A127*Sheet1!D29</f>
        <v>369</v>
      </c>
      <c r="E127" s="70">
        <f t="shared" si="4"/>
        <v>22.48953522073764</v>
      </c>
      <c r="O127" s="112">
        <f>Sheet1!F67</f>
        <v>0.14865182907487368</v>
      </c>
    </row>
    <row r="128" spans="1:15" ht="12.75">
      <c r="A128">
        <v>12.4</v>
      </c>
      <c r="B128" s="70">
        <f t="shared" si="3"/>
        <v>394.8567052385526</v>
      </c>
      <c r="C128" s="70">
        <f>A128*Sheet1!D29</f>
        <v>372</v>
      </c>
      <c r="E128" s="70">
        <f t="shared" si="4"/>
        <v>22.85670523855258</v>
      </c>
      <c r="O128" s="112">
        <f>Sheet1!F67</f>
        <v>0.14865182907487368</v>
      </c>
    </row>
    <row r="129" spans="1:15" ht="12.75">
      <c r="A129">
        <v>12.5</v>
      </c>
      <c r="B129" s="70">
        <f t="shared" si="3"/>
        <v>398.226848292949</v>
      </c>
      <c r="C129" s="70">
        <f>A129*Sheet1!D29</f>
        <v>375</v>
      </c>
      <c r="E129" s="70">
        <f t="shared" si="4"/>
        <v>23.22684829294901</v>
      </c>
      <c r="O129" s="112">
        <f>Sheet1!F67</f>
        <v>0.14865182907487368</v>
      </c>
    </row>
    <row r="130" spans="1:15" ht="12.75">
      <c r="A130">
        <v>12.6</v>
      </c>
      <c r="B130" s="70">
        <f t="shared" si="3"/>
        <v>401.59996438392693</v>
      </c>
      <c r="C130" s="70">
        <f>A130*Sheet1!D29</f>
        <v>378</v>
      </c>
      <c r="E130" s="70">
        <f t="shared" si="4"/>
        <v>23.59996438392694</v>
      </c>
      <c r="O130" s="112">
        <f>Sheet1!F67</f>
        <v>0.14865182907487368</v>
      </c>
    </row>
    <row r="131" spans="1:15" ht="12.75">
      <c r="A131">
        <v>12.7</v>
      </c>
      <c r="B131" s="70">
        <f t="shared" si="3"/>
        <v>404.9760535114864</v>
      </c>
      <c r="C131" s="70">
        <f>A131*Sheet1!D29</f>
        <v>381</v>
      </c>
      <c r="E131" s="70">
        <f t="shared" si="4"/>
        <v>23.976053511486374</v>
      </c>
      <c r="O131" s="112">
        <f>Sheet1!F67</f>
        <v>0.14865182907487368</v>
      </c>
    </row>
    <row r="132" spans="1:15" ht="12.75">
      <c r="A132">
        <v>12.8</v>
      </c>
      <c r="B132" s="70">
        <f t="shared" si="3"/>
        <v>408.3551156756273</v>
      </c>
      <c r="C132" s="70">
        <f>A132*Sheet1!D29</f>
        <v>384</v>
      </c>
      <c r="E132" s="70">
        <f t="shared" si="4"/>
        <v>24.355115675627307</v>
      </c>
      <c r="O132" s="112">
        <f>Sheet1!F67</f>
        <v>0.14865182907487368</v>
      </c>
    </row>
    <row r="133" spans="1:15" ht="12.75">
      <c r="A133">
        <v>12.9</v>
      </c>
      <c r="B133" s="70">
        <f aca="true" t="shared" si="5" ref="B133:B196">C133+E133</f>
        <v>411.73715087634974</v>
      </c>
      <c r="C133" s="70">
        <f>A133*Sheet1!D29</f>
        <v>387</v>
      </c>
      <c r="E133" s="70">
        <f aca="true" t="shared" si="6" ref="E133:E196">(A133*A133)*O133</f>
        <v>24.737150876349727</v>
      </c>
      <c r="O133" s="112">
        <f>Sheet1!F67</f>
        <v>0.14865182907487368</v>
      </c>
    </row>
    <row r="134" spans="1:15" ht="12.75">
      <c r="A134">
        <v>13</v>
      </c>
      <c r="B134" s="70">
        <f t="shared" si="5"/>
        <v>415.12215911365365</v>
      </c>
      <c r="C134" s="70">
        <f>A134*Sheet1!D29</f>
        <v>390</v>
      </c>
      <c r="E134" s="70">
        <f t="shared" si="6"/>
        <v>25.12215911365365</v>
      </c>
      <c r="O134" s="112">
        <f>Sheet1!F67</f>
        <v>0.14865182907487368</v>
      </c>
    </row>
    <row r="135" spans="1:15" ht="12.75">
      <c r="A135">
        <v>13.1</v>
      </c>
      <c r="B135" s="70">
        <f t="shared" si="5"/>
        <v>418.5101403875391</v>
      </c>
      <c r="C135" s="70">
        <f>A135*Sheet1!D29</f>
        <v>393</v>
      </c>
      <c r="E135" s="70">
        <f t="shared" si="6"/>
        <v>25.51014038753907</v>
      </c>
      <c r="O135" s="112">
        <f>Sheet1!F67</f>
        <v>0.14865182907487368</v>
      </c>
    </row>
    <row r="136" spans="1:15" ht="12.75">
      <c r="A136">
        <v>13.2</v>
      </c>
      <c r="B136" s="70">
        <f t="shared" si="5"/>
        <v>421.901094698006</v>
      </c>
      <c r="C136" s="70">
        <f>A136*Sheet1!D29</f>
        <v>396</v>
      </c>
      <c r="E136" s="70">
        <f t="shared" si="6"/>
        <v>25.901094698005988</v>
      </c>
      <c r="O136" s="112">
        <f>Sheet1!F67</f>
        <v>0.14865182907487368</v>
      </c>
    </row>
    <row r="137" spans="1:15" ht="12.75">
      <c r="A137">
        <v>13.3</v>
      </c>
      <c r="B137" s="70">
        <f t="shared" si="5"/>
        <v>425.2950220450544</v>
      </c>
      <c r="C137" s="70">
        <f>A137*Sheet1!D29</f>
        <v>399</v>
      </c>
      <c r="E137" s="70">
        <f t="shared" si="6"/>
        <v>26.295022045054406</v>
      </c>
      <c r="O137" s="112">
        <f>Sheet1!F67</f>
        <v>0.14865182907487368</v>
      </c>
    </row>
    <row r="138" spans="1:15" ht="12.75">
      <c r="A138">
        <v>13.4</v>
      </c>
      <c r="B138" s="70">
        <f t="shared" si="5"/>
        <v>428.69192242868434</v>
      </c>
      <c r="C138" s="70">
        <f>A138*Sheet1!D29</f>
        <v>402</v>
      </c>
      <c r="E138" s="70">
        <f t="shared" si="6"/>
        <v>26.691922428684318</v>
      </c>
      <c r="O138" s="112">
        <f>Sheet1!F67</f>
        <v>0.14865182907487368</v>
      </c>
    </row>
    <row r="139" spans="1:15" ht="12.75">
      <c r="A139">
        <v>13.5</v>
      </c>
      <c r="B139" s="70">
        <f t="shared" si="5"/>
        <v>432.09179584889574</v>
      </c>
      <c r="C139" s="70">
        <f>A139*Sheet1!D29</f>
        <v>405</v>
      </c>
      <c r="E139" s="70">
        <f t="shared" si="6"/>
        <v>27.09179584889573</v>
      </c>
      <c r="O139" s="112">
        <f>Sheet1!F67</f>
        <v>0.14865182907487368</v>
      </c>
    </row>
    <row r="140" spans="1:15" ht="12.75">
      <c r="A140">
        <v>13.6</v>
      </c>
      <c r="B140" s="70">
        <f t="shared" si="5"/>
        <v>435.4946423056886</v>
      </c>
      <c r="C140" s="70">
        <f>A140*Sheet1!D29</f>
        <v>408</v>
      </c>
      <c r="E140" s="70">
        <f t="shared" si="6"/>
        <v>27.494642305688632</v>
      </c>
      <c r="O140" s="112">
        <f>Sheet1!F67</f>
        <v>0.14865182907487368</v>
      </c>
    </row>
    <row r="141" spans="1:15" ht="12.75">
      <c r="A141">
        <v>13.7</v>
      </c>
      <c r="B141" s="70">
        <f t="shared" si="5"/>
        <v>438.900461799063</v>
      </c>
      <c r="C141" s="70">
        <f>A141*Sheet1!D29</f>
        <v>411</v>
      </c>
      <c r="E141" s="70">
        <f t="shared" si="6"/>
        <v>27.900461799063034</v>
      </c>
      <c r="O141" s="112">
        <f>Sheet1!F67</f>
        <v>0.14865182907487368</v>
      </c>
    </row>
    <row r="142" spans="1:15" ht="12.75">
      <c r="A142">
        <v>13.8</v>
      </c>
      <c r="B142" s="70">
        <f t="shared" si="5"/>
        <v>442.3092543290189</v>
      </c>
      <c r="C142" s="70">
        <f>A142*Sheet1!D29</f>
        <v>414</v>
      </c>
      <c r="E142" s="70">
        <f t="shared" si="6"/>
        <v>28.30925432901895</v>
      </c>
      <c r="O142" s="112">
        <f>Sheet1!F67</f>
        <v>0.14865182907487368</v>
      </c>
    </row>
    <row r="143" spans="1:15" ht="12.75">
      <c r="A143">
        <v>13.9</v>
      </c>
      <c r="B143" s="70">
        <f t="shared" si="5"/>
        <v>445.72101989555637</v>
      </c>
      <c r="C143" s="70">
        <f>A143*Sheet1!D29</f>
        <v>417</v>
      </c>
      <c r="E143" s="70">
        <f t="shared" si="6"/>
        <v>28.721019895556346</v>
      </c>
      <c r="O143" s="112">
        <f>Sheet1!F67</f>
        <v>0.14865182907487368</v>
      </c>
    </row>
    <row r="144" spans="1:15" ht="12.75">
      <c r="A144">
        <v>14</v>
      </c>
      <c r="B144" s="70">
        <f t="shared" si="5"/>
        <v>449.1357584986752</v>
      </c>
      <c r="C144" s="70">
        <f>A144*Sheet1!D29</f>
        <v>420</v>
      </c>
      <c r="E144" s="70">
        <f t="shared" si="6"/>
        <v>29.13575849867524</v>
      </c>
      <c r="O144" s="112">
        <f>Sheet1!F67</f>
        <v>0.14865182907487368</v>
      </c>
    </row>
    <row r="145" spans="1:15" ht="12.75">
      <c r="A145">
        <v>14.1</v>
      </c>
      <c r="B145" s="70">
        <f t="shared" si="5"/>
        <v>452.55347013837564</v>
      </c>
      <c r="C145" s="70">
        <f>A145*Sheet1!D29</f>
        <v>423</v>
      </c>
      <c r="E145" s="70">
        <f t="shared" si="6"/>
        <v>29.553470138375637</v>
      </c>
      <c r="O145" s="112">
        <f>Sheet1!F67</f>
        <v>0.14865182907487368</v>
      </c>
    </row>
    <row r="146" spans="1:15" ht="12.75">
      <c r="A146">
        <v>14.2</v>
      </c>
      <c r="B146" s="70">
        <f t="shared" si="5"/>
        <v>455.97415481465754</v>
      </c>
      <c r="C146" s="70">
        <f>A146*Sheet1!D29</f>
        <v>426</v>
      </c>
      <c r="E146" s="70">
        <f t="shared" si="6"/>
        <v>29.974154814657528</v>
      </c>
      <c r="O146" s="112">
        <f>Sheet1!F67</f>
        <v>0.14865182907487368</v>
      </c>
    </row>
    <row r="147" spans="1:15" ht="12.75">
      <c r="A147">
        <v>14.3</v>
      </c>
      <c r="B147" s="70">
        <f t="shared" si="5"/>
        <v>459.3978125275209</v>
      </c>
      <c r="C147" s="70">
        <f>A147*Sheet1!D29</f>
        <v>429</v>
      </c>
      <c r="E147" s="70">
        <f t="shared" si="6"/>
        <v>30.39781252752092</v>
      </c>
      <c r="O147" s="112">
        <f>Sheet1!F67</f>
        <v>0.14865182907487368</v>
      </c>
    </row>
    <row r="148" spans="1:15" ht="12.75">
      <c r="A148">
        <v>14.4</v>
      </c>
      <c r="B148" s="70">
        <f t="shared" si="5"/>
        <v>462.8244432769658</v>
      </c>
      <c r="C148" s="70">
        <f>A148*Sheet1!D29</f>
        <v>432</v>
      </c>
      <c r="E148" s="70">
        <f t="shared" si="6"/>
        <v>30.82444327696581</v>
      </c>
      <c r="O148" s="112">
        <f>Sheet1!F67</f>
        <v>0.14865182907487368</v>
      </c>
    </row>
    <row r="149" spans="1:15" ht="12.75">
      <c r="A149">
        <v>14.5</v>
      </c>
      <c r="B149" s="70">
        <f t="shared" si="5"/>
        <v>466.2540470629922</v>
      </c>
      <c r="C149" s="70">
        <f>A149*Sheet1!D29</f>
        <v>435</v>
      </c>
      <c r="E149" s="70">
        <f t="shared" si="6"/>
        <v>31.25404706299219</v>
      </c>
      <c r="O149" s="112">
        <f>Sheet1!F67</f>
        <v>0.14865182907487368</v>
      </c>
    </row>
    <row r="150" spans="1:15" ht="12.75">
      <c r="A150">
        <v>14.6</v>
      </c>
      <c r="B150" s="70">
        <f t="shared" si="5"/>
        <v>469.68662388560006</v>
      </c>
      <c r="C150" s="70">
        <f>A150*Sheet1!D29</f>
        <v>438</v>
      </c>
      <c r="E150" s="70">
        <f t="shared" si="6"/>
        <v>31.68662388560007</v>
      </c>
      <c r="O150" s="112">
        <f>Sheet1!F67</f>
        <v>0.14865182907487368</v>
      </c>
    </row>
    <row r="151" spans="1:15" ht="12.75">
      <c r="A151">
        <v>14.7</v>
      </c>
      <c r="B151" s="70">
        <f t="shared" si="5"/>
        <v>473.12217374478945</v>
      </c>
      <c r="C151" s="70">
        <f>A151*Sheet1!D29</f>
        <v>441</v>
      </c>
      <c r="E151" s="70">
        <f t="shared" si="6"/>
        <v>32.12217374478945</v>
      </c>
      <c r="O151" s="112">
        <f>Sheet1!F67</f>
        <v>0.14865182907487368</v>
      </c>
    </row>
    <row r="152" spans="1:15" ht="12.75">
      <c r="A152">
        <v>14.8</v>
      </c>
      <c r="B152" s="70">
        <f t="shared" si="5"/>
        <v>476.5606966405603</v>
      </c>
      <c r="C152" s="70">
        <f>A152*Sheet1!D29</f>
        <v>444</v>
      </c>
      <c r="E152" s="70">
        <f t="shared" si="6"/>
        <v>32.56069664056033</v>
      </c>
      <c r="O152" s="112">
        <f>Sheet1!F67</f>
        <v>0.14865182907487368</v>
      </c>
    </row>
    <row r="153" spans="1:15" ht="12.75">
      <c r="A153">
        <v>14.9</v>
      </c>
      <c r="B153" s="70">
        <f t="shared" si="5"/>
        <v>480.0021925729127</v>
      </c>
      <c r="C153" s="70">
        <f>A153*Sheet1!D29</f>
        <v>447</v>
      </c>
      <c r="E153" s="70">
        <f t="shared" si="6"/>
        <v>33.002192572912705</v>
      </c>
      <c r="O153" s="112">
        <f>Sheet1!F67</f>
        <v>0.14865182907487368</v>
      </c>
    </row>
    <row r="154" spans="1:15" ht="12.75">
      <c r="A154">
        <v>15</v>
      </c>
      <c r="B154" s="70">
        <f t="shared" si="5"/>
        <v>483.4466615418466</v>
      </c>
      <c r="C154" s="70">
        <f>A154*Sheet1!D29</f>
        <v>450</v>
      </c>
      <c r="E154" s="70">
        <f t="shared" si="6"/>
        <v>33.446661541846574</v>
      </c>
      <c r="O154" s="112">
        <f>Sheet1!F67</f>
        <v>0.14865182907487368</v>
      </c>
    </row>
    <row r="155" spans="1:15" ht="12.75">
      <c r="A155">
        <v>15.1</v>
      </c>
      <c r="B155" s="70">
        <f t="shared" si="5"/>
        <v>486.89410354736196</v>
      </c>
      <c r="C155" s="70">
        <f>A155*Sheet1!D29</f>
        <v>453</v>
      </c>
      <c r="E155" s="70">
        <f t="shared" si="6"/>
        <v>33.894103547361944</v>
      </c>
      <c r="O155" s="112">
        <f>Sheet1!F67</f>
        <v>0.14865182907487368</v>
      </c>
    </row>
    <row r="156" spans="1:15" ht="12.75">
      <c r="A156">
        <v>15.2</v>
      </c>
      <c r="B156" s="70">
        <f t="shared" si="5"/>
        <v>490.3445185894588</v>
      </c>
      <c r="C156" s="70">
        <f>A156*Sheet1!D29</f>
        <v>456</v>
      </c>
      <c r="E156" s="70">
        <f t="shared" si="6"/>
        <v>34.344518589458815</v>
      </c>
      <c r="O156" s="112">
        <f>Sheet1!F67</f>
        <v>0.14865182907487368</v>
      </c>
    </row>
    <row r="157" spans="1:15" ht="12.75">
      <c r="A157">
        <v>15.3</v>
      </c>
      <c r="B157" s="70">
        <f t="shared" si="5"/>
        <v>493.79790666813716</v>
      </c>
      <c r="C157" s="70">
        <f>A157*Sheet1!D29</f>
        <v>459</v>
      </c>
      <c r="E157" s="70">
        <f t="shared" si="6"/>
        <v>34.79790666813718</v>
      </c>
      <c r="O157" s="112">
        <f>Sheet1!F67</f>
        <v>0.14865182907487368</v>
      </c>
    </row>
    <row r="158" spans="1:15" ht="12.75">
      <c r="A158">
        <v>15.4</v>
      </c>
      <c r="B158" s="70">
        <f t="shared" si="5"/>
        <v>497.25426778339704</v>
      </c>
      <c r="C158" s="70">
        <f>A158*Sheet1!D29</f>
        <v>462</v>
      </c>
      <c r="E158" s="70">
        <f t="shared" si="6"/>
        <v>35.25426778339705</v>
      </c>
      <c r="O158" s="112">
        <f>Sheet1!F67</f>
        <v>0.14865182907487368</v>
      </c>
    </row>
    <row r="159" spans="1:15" ht="12.75">
      <c r="A159">
        <v>15.5</v>
      </c>
      <c r="B159" s="70">
        <f t="shared" si="5"/>
        <v>500.7136019352384</v>
      </c>
      <c r="C159" s="70">
        <f>A159*Sheet1!D29</f>
        <v>465</v>
      </c>
      <c r="E159" s="70">
        <f t="shared" si="6"/>
        <v>35.7136019352384</v>
      </c>
      <c r="O159" s="112">
        <f>Sheet1!F67</f>
        <v>0.14865182907487368</v>
      </c>
    </row>
    <row r="160" spans="1:15" ht="12.75">
      <c r="A160">
        <v>15.6</v>
      </c>
      <c r="B160" s="70">
        <f t="shared" si="5"/>
        <v>504.17590912366126</v>
      </c>
      <c r="C160" s="70">
        <f>A160*Sheet1!D29</f>
        <v>468</v>
      </c>
      <c r="E160" s="70">
        <f t="shared" si="6"/>
        <v>36.175909123661256</v>
      </c>
      <c r="O160" s="112">
        <f>Sheet1!F67</f>
        <v>0.14865182907487368</v>
      </c>
    </row>
    <row r="161" spans="1:15" ht="12.75">
      <c r="A161">
        <v>15.7</v>
      </c>
      <c r="B161" s="70">
        <f t="shared" si="5"/>
        <v>507.6411893486656</v>
      </c>
      <c r="C161" s="70">
        <f>A161*Sheet1!D29</f>
        <v>471</v>
      </c>
      <c r="E161" s="70">
        <f t="shared" si="6"/>
        <v>36.64118934866561</v>
      </c>
      <c r="O161" s="112">
        <f>Sheet1!F67</f>
        <v>0.14865182907487368</v>
      </c>
    </row>
    <row r="162" spans="1:15" ht="12.75">
      <c r="A162">
        <v>15.8</v>
      </c>
      <c r="B162" s="70">
        <f t="shared" si="5"/>
        <v>511.10944261025145</v>
      </c>
      <c r="C162" s="70">
        <f>A162*Sheet1!D29</f>
        <v>474</v>
      </c>
      <c r="E162" s="70">
        <f t="shared" si="6"/>
        <v>37.10944261025146</v>
      </c>
      <c r="O162" s="112">
        <f>Sheet1!F67</f>
        <v>0.14865182907487368</v>
      </c>
    </row>
    <row r="163" spans="1:15" ht="12.75">
      <c r="A163">
        <v>15.9</v>
      </c>
      <c r="B163" s="70">
        <f t="shared" si="5"/>
        <v>514.5806689084188</v>
      </c>
      <c r="C163" s="70">
        <f>A163*Sheet1!D29</f>
        <v>477</v>
      </c>
      <c r="E163" s="70">
        <f t="shared" si="6"/>
        <v>37.580668908418815</v>
      </c>
      <c r="O163" s="112">
        <f>Sheet1!F67</f>
        <v>0.14865182907487368</v>
      </c>
    </row>
    <row r="164" spans="1:15" ht="12.75">
      <c r="A164">
        <v>16</v>
      </c>
      <c r="B164" s="70">
        <f t="shared" si="5"/>
        <v>518.0548682431677</v>
      </c>
      <c r="C164" s="70">
        <f>A164*Sheet1!D29</f>
        <v>480</v>
      </c>
      <c r="E164" s="70">
        <f t="shared" si="6"/>
        <v>38.05486824316766</v>
      </c>
      <c r="O164" s="112">
        <f>Sheet1!F67</f>
        <v>0.14865182907487368</v>
      </c>
    </row>
    <row r="165" spans="1:15" ht="12.75">
      <c r="A165">
        <v>16.1</v>
      </c>
      <c r="B165" s="70">
        <f t="shared" si="5"/>
        <v>521.5320406144981</v>
      </c>
      <c r="C165" s="70">
        <f>A165*Sheet1!D29</f>
        <v>483.00000000000006</v>
      </c>
      <c r="E165" s="70">
        <f t="shared" si="6"/>
        <v>38.53204061449801</v>
      </c>
      <c r="O165" s="112">
        <f>Sheet1!F67</f>
        <v>0.14865182907487368</v>
      </c>
    </row>
    <row r="166" spans="1:15" ht="12.75">
      <c r="A166">
        <v>16.2</v>
      </c>
      <c r="B166" s="70">
        <f t="shared" si="5"/>
        <v>525.0121860224099</v>
      </c>
      <c r="C166" s="70">
        <f>A166*Sheet1!D29</f>
        <v>486</v>
      </c>
      <c r="E166" s="70">
        <f t="shared" si="6"/>
        <v>39.01218602240985</v>
      </c>
      <c r="O166" s="112">
        <f>Sheet1!F67</f>
        <v>0.14865182907487368</v>
      </c>
    </row>
    <row r="167" spans="1:15" ht="12.75">
      <c r="A167">
        <v>16.3</v>
      </c>
      <c r="B167" s="70">
        <f t="shared" si="5"/>
        <v>528.4953044669032</v>
      </c>
      <c r="C167" s="70">
        <f>A167*Sheet1!D29</f>
        <v>489</v>
      </c>
      <c r="E167" s="70">
        <f t="shared" si="6"/>
        <v>39.495304466903185</v>
      </c>
      <c r="O167" s="112">
        <f>Sheet1!F67</f>
        <v>0.14865182907487368</v>
      </c>
    </row>
    <row r="168" spans="1:15" ht="12.75">
      <c r="A168">
        <v>16.4</v>
      </c>
      <c r="B168" s="70">
        <f t="shared" si="5"/>
        <v>531.981395947978</v>
      </c>
      <c r="C168" s="70">
        <f>A168*Sheet1!D29</f>
        <v>491.99999999999994</v>
      </c>
      <c r="E168" s="70">
        <f t="shared" si="6"/>
        <v>39.98139594797802</v>
      </c>
      <c r="O168" s="112">
        <f>Sheet1!F67</f>
        <v>0.14865182907487368</v>
      </c>
    </row>
    <row r="169" spans="1:15" ht="12.75">
      <c r="A169">
        <v>16.5</v>
      </c>
      <c r="B169" s="70">
        <f t="shared" si="5"/>
        <v>535.4704604656343</v>
      </c>
      <c r="C169" s="70">
        <f>A169*Sheet1!D29</f>
        <v>495</v>
      </c>
      <c r="E169" s="70">
        <f t="shared" si="6"/>
        <v>40.47046046563436</v>
      </c>
      <c r="O169" s="112">
        <f>Sheet1!F67</f>
        <v>0.14865182907487368</v>
      </c>
    </row>
    <row r="170" spans="1:15" ht="12.75">
      <c r="A170">
        <v>16.6</v>
      </c>
      <c r="B170" s="70">
        <f t="shared" si="5"/>
        <v>538.9624980198722</v>
      </c>
      <c r="C170" s="70">
        <f>A170*Sheet1!D29</f>
        <v>498.00000000000006</v>
      </c>
      <c r="E170" s="70">
        <f t="shared" si="6"/>
        <v>40.9624980198722</v>
      </c>
      <c r="O170" s="112">
        <f>Sheet1!F67</f>
        <v>0.14865182907487368</v>
      </c>
    </row>
    <row r="171" spans="1:15" ht="12.75">
      <c r="A171">
        <v>16.7</v>
      </c>
      <c r="B171" s="70">
        <f t="shared" si="5"/>
        <v>542.4575086106915</v>
      </c>
      <c r="C171" s="70">
        <f>A171*Sheet1!D29</f>
        <v>501</v>
      </c>
      <c r="E171" s="70">
        <f t="shared" si="6"/>
        <v>41.45750861069152</v>
      </c>
      <c r="O171" s="112">
        <f>Sheet1!F67</f>
        <v>0.14865182907487368</v>
      </c>
    </row>
    <row r="172" spans="1:15" ht="12.75">
      <c r="A172">
        <v>16.8</v>
      </c>
      <c r="B172" s="70">
        <f t="shared" si="5"/>
        <v>545.9554922380923</v>
      </c>
      <c r="C172" s="70">
        <f>A172*Sheet1!D29</f>
        <v>504</v>
      </c>
      <c r="E172" s="70">
        <f t="shared" si="6"/>
        <v>41.95549223809235</v>
      </c>
      <c r="O172" s="112">
        <f>Sheet1!F67</f>
        <v>0.14865182907487368</v>
      </c>
    </row>
    <row r="173" spans="1:15" ht="12.75">
      <c r="A173">
        <v>16.9</v>
      </c>
      <c r="B173" s="70">
        <f t="shared" si="5"/>
        <v>549.4564489020746</v>
      </c>
      <c r="C173" s="70">
        <f>A173*Sheet1!D29</f>
        <v>506.99999999999994</v>
      </c>
      <c r="E173" s="70">
        <f t="shared" si="6"/>
        <v>42.45644890207466</v>
      </c>
      <c r="O173" s="112">
        <f>Sheet1!F67</f>
        <v>0.14865182907487368</v>
      </c>
    </row>
    <row r="174" spans="1:15" ht="12.75">
      <c r="A174">
        <v>17</v>
      </c>
      <c r="B174" s="70">
        <f t="shared" si="5"/>
        <v>552.9603786026385</v>
      </c>
      <c r="C174" s="70">
        <f>A174*Sheet1!D29</f>
        <v>510</v>
      </c>
      <c r="E174" s="70">
        <f t="shared" si="6"/>
        <v>42.96037860263849</v>
      </c>
      <c r="O174" s="112">
        <f>Sheet1!F67</f>
        <v>0.14865182907487368</v>
      </c>
    </row>
    <row r="175" spans="1:15" ht="12.75">
      <c r="A175">
        <v>17.1</v>
      </c>
      <c r="B175" s="70">
        <f t="shared" si="5"/>
        <v>556.4672813397838</v>
      </c>
      <c r="C175" s="70">
        <f>A175*Sheet1!D29</f>
        <v>513</v>
      </c>
      <c r="E175" s="70">
        <f t="shared" si="6"/>
        <v>43.46728133978382</v>
      </c>
      <c r="O175" s="112">
        <f>Sheet1!F67</f>
        <v>0.14865182907487368</v>
      </c>
    </row>
    <row r="176" spans="1:15" ht="12.75">
      <c r="A176">
        <v>17.2</v>
      </c>
      <c r="B176" s="70">
        <f t="shared" si="5"/>
        <v>559.9771571135107</v>
      </c>
      <c r="C176" s="70">
        <f>A176*Sheet1!D29</f>
        <v>516</v>
      </c>
      <c r="E176" s="70">
        <f t="shared" si="6"/>
        <v>43.97715711351062</v>
      </c>
      <c r="O176" s="112">
        <f>Sheet1!F67</f>
        <v>0.14865182907487368</v>
      </c>
    </row>
    <row r="177" spans="1:15" ht="12.75">
      <c r="A177">
        <v>17.3</v>
      </c>
      <c r="B177" s="70">
        <f t="shared" si="5"/>
        <v>563.4900059238189</v>
      </c>
      <c r="C177" s="70">
        <f>A177*Sheet1!D29</f>
        <v>519</v>
      </c>
      <c r="E177" s="70">
        <f t="shared" si="6"/>
        <v>44.49000592381895</v>
      </c>
      <c r="O177" s="112">
        <f>Sheet1!F67</f>
        <v>0.14865182907487368</v>
      </c>
    </row>
    <row r="178" spans="1:15" ht="12.75">
      <c r="A178">
        <v>17.4</v>
      </c>
      <c r="B178" s="70">
        <f t="shared" si="5"/>
        <v>567.0058277707087</v>
      </c>
      <c r="C178" s="70">
        <f>A178*Sheet1!D29</f>
        <v>522</v>
      </c>
      <c r="E178" s="70">
        <f t="shared" si="6"/>
        <v>45.00582777070874</v>
      </c>
      <c r="O178" s="112">
        <f>Sheet1!F67</f>
        <v>0.14865182907487368</v>
      </c>
    </row>
    <row r="179" spans="1:15" ht="12.75">
      <c r="A179">
        <v>17.5</v>
      </c>
      <c r="B179" s="70">
        <f t="shared" si="5"/>
        <v>570.5246226541801</v>
      </c>
      <c r="C179" s="70">
        <f>A179*Sheet1!D29</f>
        <v>525</v>
      </c>
      <c r="E179" s="70">
        <f t="shared" si="6"/>
        <v>45.524622654180064</v>
      </c>
      <c r="O179" s="112">
        <f>Sheet1!F67</f>
        <v>0.14865182907487368</v>
      </c>
    </row>
    <row r="180" spans="1:15" ht="12.75">
      <c r="A180">
        <v>17.6</v>
      </c>
      <c r="B180" s="70">
        <f t="shared" si="5"/>
        <v>574.0463905742329</v>
      </c>
      <c r="C180" s="70">
        <f>A180*Sheet1!D29</f>
        <v>528</v>
      </c>
      <c r="E180" s="70">
        <f t="shared" si="6"/>
        <v>46.04639057423287</v>
      </c>
      <c r="O180" s="112">
        <f>Sheet1!F67</f>
        <v>0.14865182907487368</v>
      </c>
    </row>
    <row r="181" spans="1:15" ht="12.75">
      <c r="A181">
        <v>17.7</v>
      </c>
      <c r="B181" s="70">
        <f t="shared" si="5"/>
        <v>577.5711315308672</v>
      </c>
      <c r="C181" s="70">
        <f>A181*Sheet1!D29</f>
        <v>531</v>
      </c>
      <c r="E181" s="70">
        <f t="shared" si="6"/>
        <v>46.57113153086717</v>
      </c>
      <c r="O181" s="112">
        <f>Sheet1!F67</f>
        <v>0.14865182907487368</v>
      </c>
    </row>
    <row r="182" spans="1:15" ht="12.75">
      <c r="A182">
        <v>17.8</v>
      </c>
      <c r="B182" s="70">
        <f t="shared" si="5"/>
        <v>581.098845524083</v>
      </c>
      <c r="C182" s="70">
        <f>A182*Sheet1!D29</f>
        <v>534</v>
      </c>
      <c r="E182" s="70">
        <f t="shared" si="6"/>
        <v>47.09884552408298</v>
      </c>
      <c r="O182" s="112">
        <f>Sheet1!F67</f>
        <v>0.14865182907487368</v>
      </c>
    </row>
    <row r="183" spans="1:15" ht="12.75">
      <c r="A183">
        <v>17.9</v>
      </c>
      <c r="B183" s="70">
        <f t="shared" si="5"/>
        <v>584.6295325538803</v>
      </c>
      <c r="C183" s="70">
        <f>A183*Sheet1!D29</f>
        <v>537</v>
      </c>
      <c r="E183" s="70">
        <f t="shared" si="6"/>
        <v>47.62953255388027</v>
      </c>
      <c r="O183" s="112">
        <f>Sheet1!F67</f>
        <v>0.14865182907487368</v>
      </c>
    </row>
    <row r="184" spans="1:15" ht="12.75">
      <c r="A184">
        <v>18</v>
      </c>
      <c r="B184" s="70">
        <f t="shared" si="5"/>
        <v>588.1631926202591</v>
      </c>
      <c r="C184" s="70">
        <f>A184*Sheet1!D29</f>
        <v>540</v>
      </c>
      <c r="E184" s="70">
        <f t="shared" si="6"/>
        <v>48.16319262025907</v>
      </c>
      <c r="O184" s="112">
        <f>Sheet1!F67</f>
        <v>0.14865182907487368</v>
      </c>
    </row>
    <row r="185" spans="1:15" ht="12.75">
      <c r="A185">
        <v>18.1</v>
      </c>
      <c r="B185" s="70">
        <f t="shared" si="5"/>
        <v>591.6998257232194</v>
      </c>
      <c r="C185" s="70">
        <f>A185*Sheet1!D29</f>
        <v>543</v>
      </c>
      <c r="E185" s="70">
        <f t="shared" si="6"/>
        <v>48.69982572321938</v>
      </c>
      <c r="O185" s="112">
        <f>Sheet1!F67</f>
        <v>0.14865182907487368</v>
      </c>
    </row>
    <row r="186" spans="1:15" ht="12.75">
      <c r="A186">
        <v>18.2</v>
      </c>
      <c r="B186" s="70">
        <f t="shared" si="5"/>
        <v>595.2394318627612</v>
      </c>
      <c r="C186" s="70">
        <f>A186*Sheet1!D29</f>
        <v>546</v>
      </c>
      <c r="E186" s="70">
        <f t="shared" si="6"/>
        <v>49.23943186276115</v>
      </c>
      <c r="O186" s="112">
        <f>Sheet1!F67</f>
        <v>0.14865182907487368</v>
      </c>
    </row>
    <row r="187" spans="1:15" ht="12.75">
      <c r="A187">
        <v>18.3</v>
      </c>
      <c r="B187" s="70">
        <f t="shared" si="5"/>
        <v>598.7820110388844</v>
      </c>
      <c r="C187" s="70">
        <f>A187*Sheet1!D29</f>
        <v>549</v>
      </c>
      <c r="E187" s="70">
        <f t="shared" si="6"/>
        <v>49.78201103888445</v>
      </c>
      <c r="O187" s="112">
        <f>Sheet1!F67</f>
        <v>0.14865182907487368</v>
      </c>
    </row>
    <row r="188" spans="1:15" ht="12.75">
      <c r="A188">
        <v>18.4</v>
      </c>
      <c r="B188" s="70">
        <f t="shared" si="5"/>
        <v>602.3275632515893</v>
      </c>
      <c r="C188" s="70">
        <f>A188*Sheet1!D29</f>
        <v>552</v>
      </c>
      <c r="E188" s="70">
        <f t="shared" si="6"/>
        <v>50.327563251589226</v>
      </c>
      <c r="O188" s="112">
        <f>Sheet1!F67</f>
        <v>0.14865182907487368</v>
      </c>
    </row>
    <row r="189" spans="1:15" ht="12.75">
      <c r="A189">
        <v>18.5</v>
      </c>
      <c r="B189" s="70">
        <f t="shared" si="5"/>
        <v>605.8760885008755</v>
      </c>
      <c r="C189" s="70">
        <f>A189*Sheet1!D29</f>
        <v>555</v>
      </c>
      <c r="E189" s="70">
        <f t="shared" si="6"/>
        <v>50.87608850087552</v>
      </c>
      <c r="O189" s="112">
        <f>Sheet1!F67</f>
        <v>0.14865182907487368</v>
      </c>
    </row>
    <row r="190" spans="1:15" ht="12.75">
      <c r="A190">
        <v>18.6</v>
      </c>
      <c r="B190" s="70">
        <f t="shared" si="5"/>
        <v>609.4275867867433</v>
      </c>
      <c r="C190" s="70">
        <f>A190*Sheet1!D29</f>
        <v>558</v>
      </c>
      <c r="E190" s="70">
        <f t="shared" si="6"/>
        <v>51.427586786743305</v>
      </c>
      <c r="O190" s="112">
        <f>Sheet1!F67</f>
        <v>0.14865182907487368</v>
      </c>
    </row>
    <row r="191" spans="1:15" ht="12.75">
      <c r="A191">
        <v>18.7</v>
      </c>
      <c r="B191" s="70">
        <f t="shared" si="5"/>
        <v>612.9820581091926</v>
      </c>
      <c r="C191" s="70">
        <f>A191*Sheet1!D29</f>
        <v>561</v>
      </c>
      <c r="E191" s="70">
        <f t="shared" si="6"/>
        <v>51.98205810919258</v>
      </c>
      <c r="O191" s="112">
        <f>Sheet1!F67</f>
        <v>0.14865182907487368</v>
      </c>
    </row>
    <row r="192" spans="1:15" ht="12.75">
      <c r="A192">
        <v>18.8</v>
      </c>
      <c r="B192" s="70">
        <f t="shared" si="5"/>
        <v>616.5395024682234</v>
      </c>
      <c r="C192" s="70">
        <f>A192*Sheet1!D29</f>
        <v>564</v>
      </c>
      <c r="E192" s="70">
        <f t="shared" si="6"/>
        <v>52.53950246822336</v>
      </c>
      <c r="O192" s="112">
        <f>Sheet1!F67</f>
        <v>0.14865182907487368</v>
      </c>
    </row>
    <row r="193" spans="1:15" ht="12.75">
      <c r="A193">
        <v>18.9</v>
      </c>
      <c r="B193" s="70">
        <f t="shared" si="5"/>
        <v>620.0999198638356</v>
      </c>
      <c r="C193" s="70">
        <f>A193*Sheet1!D29</f>
        <v>567</v>
      </c>
      <c r="E193" s="70">
        <f t="shared" si="6"/>
        <v>53.099919863835616</v>
      </c>
      <c r="O193" s="112">
        <f>Sheet1!F67</f>
        <v>0.14865182907487368</v>
      </c>
    </row>
    <row r="194" spans="1:15" ht="12.75">
      <c r="A194">
        <v>19</v>
      </c>
      <c r="B194" s="70">
        <f t="shared" si="5"/>
        <v>623.6633102960294</v>
      </c>
      <c r="C194" s="70">
        <f>A194*Sheet1!D29</f>
        <v>570</v>
      </c>
      <c r="E194" s="70">
        <f t="shared" si="6"/>
        <v>53.663310296029394</v>
      </c>
      <c r="O194" s="112">
        <f>Sheet1!F67</f>
        <v>0.14865182907487368</v>
      </c>
    </row>
    <row r="195" spans="1:15" ht="12.75">
      <c r="A195">
        <v>19.1</v>
      </c>
      <c r="B195" s="70">
        <f t="shared" si="5"/>
        <v>627.2296737648047</v>
      </c>
      <c r="C195" s="70">
        <f>A195*Sheet1!D29</f>
        <v>573</v>
      </c>
      <c r="E195" s="70">
        <f t="shared" si="6"/>
        <v>54.22967376480467</v>
      </c>
      <c r="O195" s="112">
        <f>Sheet1!F67</f>
        <v>0.14865182907487368</v>
      </c>
    </row>
    <row r="196" spans="1:15" ht="12.75">
      <c r="A196">
        <v>19.2</v>
      </c>
      <c r="B196" s="70">
        <f t="shared" si="5"/>
        <v>630.7990102701615</v>
      </c>
      <c r="C196" s="70">
        <f>A196*Sheet1!D29</f>
        <v>576</v>
      </c>
      <c r="E196" s="70">
        <f t="shared" si="6"/>
        <v>54.79901027016143</v>
      </c>
      <c r="O196" s="112">
        <f>Sheet1!F67</f>
        <v>0.14865182907487368</v>
      </c>
    </row>
    <row r="197" spans="1:15" ht="12.75">
      <c r="A197">
        <v>19.3</v>
      </c>
      <c r="B197" s="70">
        <f aca="true" t="shared" si="7" ref="B197:B260">C197+E197</f>
        <v>634.3713198120997</v>
      </c>
      <c r="C197" s="70">
        <f>A197*Sheet1!D29</f>
        <v>579</v>
      </c>
      <c r="E197" s="70">
        <f aca="true" t="shared" si="8" ref="E197:E260">(A197*A197)*O197</f>
        <v>55.3713198120997</v>
      </c>
      <c r="O197" s="112">
        <f>Sheet1!F67</f>
        <v>0.14865182907487368</v>
      </c>
    </row>
    <row r="198" spans="1:15" ht="12.75">
      <c r="A198">
        <v>19.4</v>
      </c>
      <c r="B198" s="70">
        <f t="shared" si="7"/>
        <v>637.9466023906194</v>
      </c>
      <c r="C198" s="70">
        <f>A198*Sheet1!D29</f>
        <v>582</v>
      </c>
      <c r="E198" s="70">
        <f t="shared" si="8"/>
        <v>55.946602390619454</v>
      </c>
      <c r="O198" s="112">
        <f>Sheet1!F67</f>
        <v>0.14865182907487368</v>
      </c>
    </row>
    <row r="199" spans="1:15" ht="12.75">
      <c r="A199">
        <v>19.5</v>
      </c>
      <c r="B199" s="70">
        <f t="shared" si="7"/>
        <v>641.5248580057207</v>
      </c>
      <c r="C199" s="70">
        <f>A199*Sheet1!D29</f>
        <v>585</v>
      </c>
      <c r="E199" s="70">
        <f t="shared" si="8"/>
        <v>56.524858005720716</v>
      </c>
      <c r="O199" s="112">
        <f>Sheet1!F67</f>
        <v>0.14865182907487368</v>
      </c>
    </row>
    <row r="200" spans="1:15" ht="12.75">
      <c r="A200">
        <v>19.6</v>
      </c>
      <c r="B200" s="70">
        <f t="shared" si="7"/>
        <v>645.1060866574035</v>
      </c>
      <c r="C200" s="70">
        <f>A200*Sheet1!D29</f>
        <v>588</v>
      </c>
      <c r="E200" s="70">
        <f t="shared" si="8"/>
        <v>57.10608665740348</v>
      </c>
      <c r="O200" s="112">
        <f>Sheet1!F67</f>
        <v>0.14865182907487368</v>
      </c>
    </row>
    <row r="201" spans="1:15" ht="12.75">
      <c r="A201">
        <v>19.7</v>
      </c>
      <c r="B201" s="70">
        <f t="shared" si="7"/>
        <v>648.6902883456677</v>
      </c>
      <c r="C201" s="70">
        <f>A201*Sheet1!D29</f>
        <v>591</v>
      </c>
      <c r="E201" s="70">
        <f t="shared" si="8"/>
        <v>57.690288345667724</v>
      </c>
      <c r="O201" s="112">
        <f>Sheet1!F67</f>
        <v>0.14865182907487368</v>
      </c>
    </row>
    <row r="202" spans="1:15" ht="12.75">
      <c r="A202">
        <v>19.8</v>
      </c>
      <c r="B202" s="70">
        <f t="shared" si="7"/>
        <v>652.2774630705135</v>
      </c>
      <c r="C202" s="70">
        <f>A202*Sheet1!D29</f>
        <v>594</v>
      </c>
      <c r="E202" s="70">
        <f t="shared" si="8"/>
        <v>58.27746307051348</v>
      </c>
      <c r="O202" s="112">
        <f>Sheet1!F67</f>
        <v>0.14865182907487368</v>
      </c>
    </row>
    <row r="203" spans="1:15" ht="12.75">
      <c r="A203">
        <v>19.9</v>
      </c>
      <c r="B203" s="70">
        <f t="shared" si="7"/>
        <v>655.8676108319407</v>
      </c>
      <c r="C203" s="70">
        <f>A203*Sheet1!D29</f>
        <v>597</v>
      </c>
      <c r="E203" s="70">
        <f t="shared" si="8"/>
        <v>58.867610831940716</v>
      </c>
      <c r="O203" s="112">
        <f>Sheet1!F67</f>
        <v>0.14865182907487368</v>
      </c>
    </row>
    <row r="204" spans="1:15" ht="12.75">
      <c r="A204">
        <v>20</v>
      </c>
      <c r="B204" s="70">
        <f t="shared" si="7"/>
        <v>659.4607316299495</v>
      </c>
      <c r="C204" s="70">
        <f>A204*Sheet1!D29</f>
        <v>600</v>
      </c>
      <c r="E204" s="70">
        <f t="shared" si="8"/>
        <v>59.46073162994947</v>
      </c>
      <c r="O204" s="112">
        <f>Sheet1!F67</f>
        <v>0.14865182907487368</v>
      </c>
    </row>
    <row r="205" spans="1:15" ht="12.75">
      <c r="A205">
        <v>20.5</v>
      </c>
      <c r="B205" s="70">
        <f t="shared" si="7"/>
        <v>677.4709311687157</v>
      </c>
      <c r="C205" s="70">
        <f>A205*Sheet1!D29</f>
        <v>615</v>
      </c>
      <c r="E205" s="70">
        <f t="shared" si="8"/>
        <v>62.470931168715666</v>
      </c>
      <c r="O205" s="112">
        <f>Sheet1!F67</f>
        <v>0.14865182907487368</v>
      </c>
    </row>
    <row r="206" spans="1:15" ht="12.75">
      <c r="A206">
        <v>21</v>
      </c>
      <c r="B206" s="70">
        <f t="shared" si="7"/>
        <v>695.5554566220193</v>
      </c>
      <c r="C206" s="70">
        <f>A206*Sheet1!D29</f>
        <v>630</v>
      </c>
      <c r="E206" s="70">
        <f t="shared" si="8"/>
        <v>65.55545662201929</v>
      </c>
      <c r="O206" s="112">
        <f>Sheet1!F67</f>
        <v>0.14865182907487368</v>
      </c>
    </row>
    <row r="207" spans="1:15" ht="12.75">
      <c r="A207">
        <v>21.5</v>
      </c>
      <c r="B207" s="70">
        <f t="shared" si="7"/>
        <v>713.7143079898603</v>
      </c>
      <c r="C207" s="70">
        <f>A207*Sheet1!D29</f>
        <v>645</v>
      </c>
      <c r="E207" s="70">
        <f t="shared" si="8"/>
        <v>68.71430798986036</v>
      </c>
      <c r="O207" s="112">
        <f>Sheet1!F67</f>
        <v>0.14865182907487368</v>
      </c>
    </row>
    <row r="208" spans="1:15" ht="12.75">
      <c r="A208">
        <v>22</v>
      </c>
      <c r="B208" s="70">
        <f t="shared" si="7"/>
        <v>731.9474852722389</v>
      </c>
      <c r="C208" s="70">
        <f>A208*Sheet1!D29</f>
        <v>660</v>
      </c>
      <c r="E208" s="70">
        <f t="shared" si="8"/>
        <v>71.94748527223886</v>
      </c>
      <c r="O208" s="112">
        <f>Sheet1!F67</f>
        <v>0.14865182907487368</v>
      </c>
    </row>
    <row r="209" spans="1:15" ht="12.75">
      <c r="A209">
        <v>22.5</v>
      </c>
      <c r="B209" s="70">
        <f t="shared" si="7"/>
        <v>750.2549884691548</v>
      </c>
      <c r="C209" s="70">
        <f>A209*Sheet1!D29</f>
        <v>675</v>
      </c>
      <c r="E209" s="70">
        <f t="shared" si="8"/>
        <v>75.2549884691548</v>
      </c>
      <c r="O209" s="112">
        <f>Sheet1!F67</f>
        <v>0.14865182907487368</v>
      </c>
    </row>
    <row r="210" spans="1:15" ht="12.75">
      <c r="A210">
        <v>23</v>
      </c>
      <c r="B210" s="70">
        <f t="shared" si="7"/>
        <v>768.6368175806082</v>
      </c>
      <c r="C210" s="70">
        <f>A210*Sheet1!D29</f>
        <v>690</v>
      </c>
      <c r="E210" s="70">
        <f t="shared" si="8"/>
        <v>78.63681758060818</v>
      </c>
      <c r="O210" s="112">
        <f>Sheet1!F67</f>
        <v>0.14865182907487368</v>
      </c>
    </row>
    <row r="211" spans="1:15" ht="12.75">
      <c r="A211">
        <v>23.5</v>
      </c>
      <c r="B211" s="70">
        <f t="shared" si="7"/>
        <v>787.092972606599</v>
      </c>
      <c r="C211" s="70">
        <f>A211*Sheet1!D29</f>
        <v>705</v>
      </c>
      <c r="E211" s="70">
        <f t="shared" si="8"/>
        <v>82.09297260659899</v>
      </c>
      <c r="O211" s="112">
        <f>Sheet1!F67</f>
        <v>0.14865182907487368</v>
      </c>
    </row>
    <row r="212" spans="1:15" ht="12.75">
      <c r="A212">
        <v>24</v>
      </c>
      <c r="B212" s="70">
        <f t="shared" si="7"/>
        <v>805.6234535471273</v>
      </c>
      <c r="C212" s="70">
        <f>A212*Sheet1!D29</f>
        <v>720</v>
      </c>
      <c r="E212" s="70">
        <f t="shared" si="8"/>
        <v>85.62345354712724</v>
      </c>
      <c r="O212" s="112">
        <f>Sheet1!F67</f>
        <v>0.14865182907487368</v>
      </c>
    </row>
    <row r="213" spans="1:15" ht="12.75">
      <c r="A213">
        <v>24.5</v>
      </c>
      <c r="B213" s="70">
        <f t="shared" si="7"/>
        <v>824.228260402193</v>
      </c>
      <c r="C213" s="70">
        <f>A213*Sheet1!D29</f>
        <v>735</v>
      </c>
      <c r="E213" s="70">
        <f t="shared" si="8"/>
        <v>89.22826040219293</v>
      </c>
      <c r="O213" s="112">
        <f>Sheet1!F67</f>
        <v>0.14865182907487368</v>
      </c>
    </row>
    <row r="214" spans="1:15" ht="12.75">
      <c r="A214">
        <v>25</v>
      </c>
      <c r="B214" s="70">
        <f t="shared" si="7"/>
        <v>842.907393171796</v>
      </c>
      <c r="C214" s="70">
        <f>A214*Sheet1!D29</f>
        <v>750</v>
      </c>
      <c r="E214" s="70">
        <f t="shared" si="8"/>
        <v>92.90739317179604</v>
      </c>
      <c r="O214" s="112">
        <f>Sheet1!F67</f>
        <v>0.14865182907487368</v>
      </c>
    </row>
    <row r="215" spans="1:15" ht="12.75">
      <c r="A215">
        <v>25.5</v>
      </c>
      <c r="B215" s="70">
        <f t="shared" si="7"/>
        <v>861.6608518559366</v>
      </c>
      <c r="C215" s="70">
        <f>A215*Sheet1!D29</f>
        <v>765</v>
      </c>
      <c r="E215" s="70">
        <f t="shared" si="8"/>
        <v>96.66085185593661</v>
      </c>
      <c r="O215" s="112">
        <f>Sheet1!F67</f>
        <v>0.14865182907487368</v>
      </c>
    </row>
    <row r="216" spans="1:15" ht="12.75">
      <c r="A216">
        <v>26</v>
      </c>
      <c r="B216" s="70">
        <f t="shared" si="7"/>
        <v>880.4886364546146</v>
      </c>
      <c r="C216" s="70">
        <f>A216*Sheet1!D29</f>
        <v>780</v>
      </c>
      <c r="E216" s="70">
        <f t="shared" si="8"/>
        <v>100.4886364546146</v>
      </c>
      <c r="O216" s="112">
        <f>Sheet1!F67</f>
        <v>0.14865182907487368</v>
      </c>
    </row>
    <row r="217" spans="1:15" ht="12.75">
      <c r="A217">
        <v>26.5</v>
      </c>
      <c r="B217" s="70">
        <f t="shared" si="7"/>
        <v>899.3907469678301</v>
      </c>
      <c r="C217" s="70">
        <f>A217*Sheet1!D29</f>
        <v>795</v>
      </c>
      <c r="E217" s="70">
        <f t="shared" si="8"/>
        <v>104.39074696783004</v>
      </c>
      <c r="O217" s="112">
        <f>Sheet1!F67</f>
        <v>0.14865182907487368</v>
      </c>
    </row>
    <row r="218" spans="1:15" ht="12.75">
      <c r="A218">
        <v>27</v>
      </c>
      <c r="B218" s="70">
        <f t="shared" si="7"/>
        <v>918.367183395583</v>
      </c>
      <c r="C218" s="70">
        <f>A218*Sheet1!D29</f>
        <v>810</v>
      </c>
      <c r="E218" s="70">
        <f t="shared" si="8"/>
        <v>108.36718339558291</v>
      </c>
      <c r="O218" s="112">
        <f>Sheet1!F67</f>
        <v>0.14865182907487368</v>
      </c>
    </row>
    <row r="219" spans="1:15" ht="12.75">
      <c r="A219">
        <v>27.5</v>
      </c>
      <c r="B219" s="70">
        <f t="shared" si="7"/>
        <v>937.4179457378732</v>
      </c>
      <c r="C219" s="70">
        <f>A219*Sheet1!D29</f>
        <v>825</v>
      </c>
      <c r="E219" s="70">
        <f t="shared" si="8"/>
        <v>112.41794573787321</v>
      </c>
      <c r="O219" s="112">
        <f>Sheet1!F67</f>
        <v>0.14865182907487368</v>
      </c>
    </row>
    <row r="220" spans="1:15" ht="12.75">
      <c r="A220">
        <v>28</v>
      </c>
      <c r="B220" s="70">
        <f t="shared" si="7"/>
        <v>956.543033994701</v>
      </c>
      <c r="C220" s="70">
        <f>A220*Sheet1!D29</f>
        <v>840</v>
      </c>
      <c r="E220" s="70">
        <f t="shared" si="8"/>
        <v>116.54303399470096</v>
      </c>
      <c r="O220" s="112">
        <f>Sheet1!F67</f>
        <v>0.14865182907487368</v>
      </c>
    </row>
    <row r="221" spans="1:15" ht="12.75">
      <c r="A221">
        <v>28.5</v>
      </c>
      <c r="B221" s="70">
        <f t="shared" si="7"/>
        <v>975.7424481660662</v>
      </c>
      <c r="C221" s="70">
        <f>A221*Sheet1!D29</f>
        <v>855</v>
      </c>
      <c r="E221" s="70">
        <f t="shared" si="8"/>
        <v>120.74244816606614</v>
      </c>
      <c r="O221" s="112">
        <f>Sheet1!F67</f>
        <v>0.14865182907487368</v>
      </c>
    </row>
    <row r="222" spans="1:15" ht="12.75">
      <c r="A222">
        <v>29</v>
      </c>
      <c r="B222" s="70">
        <f t="shared" si="7"/>
        <v>995.0161882519687</v>
      </c>
      <c r="C222" s="70">
        <f>A222*Sheet1!D29</f>
        <v>870</v>
      </c>
      <c r="E222" s="70">
        <f t="shared" si="8"/>
        <v>125.01618825196876</v>
      </c>
      <c r="O222" s="112">
        <f>Sheet1!F67</f>
        <v>0.14865182907487368</v>
      </c>
    </row>
    <row r="223" spans="1:15" ht="12.75">
      <c r="A223">
        <v>29.5</v>
      </c>
      <c r="B223" s="70">
        <f t="shared" si="7"/>
        <v>1014.3642542524088</v>
      </c>
      <c r="C223" s="70">
        <f>A223*Sheet1!D29</f>
        <v>885</v>
      </c>
      <c r="E223" s="70">
        <f t="shared" si="8"/>
        <v>129.3642542524088</v>
      </c>
      <c r="O223" s="112">
        <f>Sheet1!F67</f>
        <v>0.14865182907487368</v>
      </c>
    </row>
    <row r="224" spans="1:15" ht="12.75">
      <c r="A224">
        <v>30</v>
      </c>
      <c r="B224" s="70">
        <f t="shared" si="7"/>
        <v>1033.7866461673864</v>
      </c>
      <c r="C224" s="70">
        <f>A224*Sheet1!D29</f>
        <v>900</v>
      </c>
      <c r="E224" s="70">
        <f t="shared" si="8"/>
        <v>133.7866461673863</v>
      </c>
      <c r="O224" s="112">
        <f>Sheet1!F67</f>
        <v>0.14865182907487368</v>
      </c>
    </row>
    <row r="225" spans="1:15" ht="12.75">
      <c r="A225">
        <v>30.5</v>
      </c>
      <c r="B225" s="70">
        <f t="shared" si="7"/>
        <v>1053.2833639969012</v>
      </c>
      <c r="C225" s="70">
        <f>A225*Sheet1!D29</f>
        <v>915</v>
      </c>
      <c r="E225" s="70">
        <f t="shared" si="8"/>
        <v>138.28336399690124</v>
      </c>
      <c r="O225" s="112">
        <f>Sheet1!F67</f>
        <v>0.14865182907487368</v>
      </c>
    </row>
    <row r="226" spans="1:15" ht="12.75">
      <c r="A226">
        <v>31</v>
      </c>
      <c r="B226" s="70">
        <f t="shared" si="7"/>
        <v>1072.8544077409535</v>
      </c>
      <c r="C226" s="70">
        <f>A226*Sheet1!D29</f>
        <v>930</v>
      </c>
      <c r="E226" s="70">
        <f t="shared" si="8"/>
        <v>142.8544077409536</v>
      </c>
      <c r="O226" s="112">
        <f>Sheet1!F67</f>
        <v>0.14865182907487368</v>
      </c>
    </row>
    <row r="227" spans="1:15" ht="12.75">
      <c r="A227">
        <v>31.5</v>
      </c>
      <c r="B227" s="70">
        <f t="shared" si="7"/>
        <v>1092.4997773995433</v>
      </c>
      <c r="C227" s="70">
        <f>A227*Sheet1!D29</f>
        <v>945</v>
      </c>
      <c r="E227" s="70">
        <f t="shared" si="8"/>
        <v>147.4997773995434</v>
      </c>
      <c r="O227" s="112">
        <f>Sheet1!F67</f>
        <v>0.14865182907487368</v>
      </c>
    </row>
    <row r="228" spans="1:15" ht="12.75">
      <c r="A228">
        <v>32</v>
      </c>
      <c r="B228" s="70">
        <f t="shared" si="7"/>
        <v>1112.2194729726707</v>
      </c>
      <c r="C228" s="70">
        <f>A228*Sheet1!D29</f>
        <v>960</v>
      </c>
      <c r="E228" s="70">
        <f t="shared" si="8"/>
        <v>152.21947297267064</v>
      </c>
      <c r="O228" s="112">
        <f>Sheet1!F67</f>
        <v>0.14865182907487368</v>
      </c>
    </row>
    <row r="229" spans="1:15" ht="12.75">
      <c r="A229">
        <v>32.5</v>
      </c>
      <c r="B229" s="70">
        <f t="shared" si="7"/>
        <v>1132.0134944603353</v>
      </c>
      <c r="C229" s="70">
        <f>A229*Sheet1!D29</f>
        <v>975</v>
      </c>
      <c r="E229" s="70">
        <f t="shared" si="8"/>
        <v>157.01349446033532</v>
      </c>
      <c r="O229" s="112">
        <f>Sheet1!F67</f>
        <v>0.14865182907487368</v>
      </c>
    </row>
    <row r="230" spans="1:15" ht="12.75">
      <c r="A230">
        <v>33</v>
      </c>
      <c r="B230" s="70">
        <f t="shared" si="7"/>
        <v>1151.8818418625374</v>
      </c>
      <c r="C230" s="70">
        <f>A230*Sheet1!D29</f>
        <v>990</v>
      </c>
      <c r="E230" s="70">
        <f t="shared" si="8"/>
        <v>161.88184186253744</v>
      </c>
      <c r="O230" s="112">
        <f>Sheet1!F67</f>
        <v>0.14865182907487368</v>
      </c>
    </row>
    <row r="231" spans="1:15" ht="12.75">
      <c r="A231">
        <v>33.5</v>
      </c>
      <c r="B231" s="70">
        <f t="shared" si="7"/>
        <v>1171.824515179277</v>
      </c>
      <c r="C231" s="70">
        <f>A231*Sheet1!D29</f>
        <v>1005</v>
      </c>
      <c r="E231" s="70">
        <f t="shared" si="8"/>
        <v>166.82451517927697</v>
      </c>
      <c r="O231" s="112">
        <f>Sheet1!F67</f>
        <v>0.14865182907487368</v>
      </c>
    </row>
    <row r="232" spans="1:15" ht="12.75">
      <c r="A232">
        <v>34</v>
      </c>
      <c r="B232" s="70">
        <f t="shared" si="7"/>
        <v>1191.841514410554</v>
      </c>
      <c r="C232" s="70">
        <f>A232*Sheet1!D29</f>
        <v>1020</v>
      </c>
      <c r="E232" s="70">
        <f t="shared" si="8"/>
        <v>171.84151441055397</v>
      </c>
      <c r="O232" s="112">
        <f>Sheet1!F67</f>
        <v>0.14865182907487368</v>
      </c>
    </row>
    <row r="233" spans="1:15" ht="12.75">
      <c r="A233">
        <v>34.5</v>
      </c>
      <c r="B233" s="70">
        <f t="shared" si="7"/>
        <v>1211.9328395563684</v>
      </c>
      <c r="C233" s="70">
        <f>A233*Sheet1!D29</f>
        <v>1035</v>
      </c>
      <c r="E233" s="70">
        <f t="shared" si="8"/>
        <v>176.9328395563684</v>
      </c>
      <c r="O233" s="112">
        <f>Sheet1!F67</f>
        <v>0.14865182907487368</v>
      </c>
    </row>
    <row r="234" spans="1:15" ht="12.75">
      <c r="A234">
        <v>35</v>
      </c>
      <c r="B234" s="70">
        <f t="shared" si="7"/>
        <v>1232.0984906167203</v>
      </c>
      <c r="C234" s="70">
        <f>A234*Sheet1!D29</f>
        <v>1050</v>
      </c>
      <c r="E234" s="70">
        <f t="shared" si="8"/>
        <v>182.09849061672026</v>
      </c>
      <c r="O234" s="112">
        <f>Sheet1!F67</f>
        <v>0.14865182907487368</v>
      </c>
    </row>
    <row r="235" spans="1:15" ht="12.75">
      <c r="A235">
        <v>35.5</v>
      </c>
      <c r="B235" s="70">
        <f t="shared" si="7"/>
        <v>1252.3384675916095</v>
      </c>
      <c r="C235" s="70">
        <f>A235*Sheet1!D29</f>
        <v>1065</v>
      </c>
      <c r="E235" s="70">
        <f t="shared" si="8"/>
        <v>187.33846759160954</v>
      </c>
      <c r="O235" s="112">
        <f>Sheet1!F67</f>
        <v>0.14865182907487368</v>
      </c>
    </row>
    <row r="236" spans="1:15" ht="12.75">
      <c r="A236">
        <v>36</v>
      </c>
      <c r="B236" s="70">
        <f t="shared" si="7"/>
        <v>1272.6527704810362</v>
      </c>
      <c r="C236" s="70">
        <f>A236*Sheet1!D29</f>
        <v>1080</v>
      </c>
      <c r="E236" s="70">
        <f t="shared" si="8"/>
        <v>192.65277048103627</v>
      </c>
      <c r="O236" s="112">
        <f>Sheet1!F67</f>
        <v>0.14865182907487368</v>
      </c>
    </row>
    <row r="237" spans="1:15" ht="12.75">
      <c r="A237">
        <v>36.5</v>
      </c>
      <c r="B237" s="70">
        <f t="shared" si="7"/>
        <v>1293.0413992850004</v>
      </c>
      <c r="C237" s="70">
        <f>A237*Sheet1!D29</f>
        <v>1095</v>
      </c>
      <c r="E237" s="70">
        <f t="shared" si="8"/>
        <v>198.04139928500047</v>
      </c>
      <c r="O237" s="112">
        <f>Sheet1!F67</f>
        <v>0.14865182907487368</v>
      </c>
    </row>
    <row r="238" spans="1:15" ht="12.75">
      <c r="A238">
        <v>37</v>
      </c>
      <c r="B238" s="70">
        <f t="shared" si="7"/>
        <v>1313.5043540035022</v>
      </c>
      <c r="C238" s="70">
        <f>A238*Sheet1!D29</f>
        <v>1110</v>
      </c>
      <c r="E238" s="70">
        <f t="shared" si="8"/>
        <v>203.50435400350207</v>
      </c>
      <c r="O238" s="112">
        <f>Sheet1!F67</f>
        <v>0.14865182907487368</v>
      </c>
    </row>
    <row r="239" spans="1:15" ht="12.75">
      <c r="A239">
        <v>37.5</v>
      </c>
      <c r="B239" s="70">
        <f t="shared" si="7"/>
        <v>1334.0416346365412</v>
      </c>
      <c r="C239" s="70">
        <f>A239*Sheet1!D29</f>
        <v>1125</v>
      </c>
      <c r="E239" s="70">
        <f t="shared" si="8"/>
        <v>209.04163463654112</v>
      </c>
      <c r="O239" s="112">
        <f>Sheet1!F67</f>
        <v>0.14865182907487368</v>
      </c>
    </row>
    <row r="240" spans="1:15" ht="12.75">
      <c r="A240">
        <v>38</v>
      </c>
      <c r="B240" s="70">
        <f t="shared" si="7"/>
        <v>1354.6532411841176</v>
      </c>
      <c r="C240" s="70">
        <f>A240*Sheet1!D29</f>
        <v>1140</v>
      </c>
      <c r="E240" s="70">
        <f t="shared" si="8"/>
        <v>214.65324118411758</v>
      </c>
      <c r="O240" s="112">
        <f>Sheet1!F67</f>
        <v>0.14865182907487368</v>
      </c>
    </row>
    <row r="241" spans="1:15" ht="12.75">
      <c r="A241">
        <v>38.5</v>
      </c>
      <c r="B241" s="70">
        <f t="shared" si="7"/>
        <v>1375.3391736462315</v>
      </c>
      <c r="C241" s="70">
        <f>A241*Sheet1!D29</f>
        <v>1155</v>
      </c>
      <c r="E241" s="70">
        <f t="shared" si="8"/>
        <v>220.3391736462315</v>
      </c>
      <c r="O241" s="112">
        <f>Sheet1!F67</f>
        <v>0.14865182907487368</v>
      </c>
    </row>
    <row r="242" spans="1:15" ht="12.75">
      <c r="A242">
        <v>39</v>
      </c>
      <c r="B242" s="70">
        <f t="shared" si="7"/>
        <v>1396.0994320228829</v>
      </c>
      <c r="C242" s="70">
        <f>A242*Sheet1!D29</f>
        <v>1170</v>
      </c>
      <c r="E242" s="70">
        <f t="shared" si="8"/>
        <v>226.09943202288287</v>
      </c>
      <c r="O242" s="112">
        <f>Sheet1!F67</f>
        <v>0.14865182907487368</v>
      </c>
    </row>
    <row r="243" spans="1:15" ht="12.75">
      <c r="A243">
        <v>39.5</v>
      </c>
      <c r="B243" s="70">
        <f t="shared" si="7"/>
        <v>1416.9340163140716</v>
      </c>
      <c r="C243" s="70">
        <f>A243*Sheet1!D29</f>
        <v>1185</v>
      </c>
      <c r="E243" s="70">
        <f t="shared" si="8"/>
        <v>231.93401631407164</v>
      </c>
      <c r="O243" s="112">
        <f>Sheet1!F67</f>
        <v>0.14865182907487368</v>
      </c>
    </row>
    <row r="244" spans="1:15" ht="12.75">
      <c r="A244">
        <v>40</v>
      </c>
      <c r="B244" s="70">
        <f t="shared" si="7"/>
        <v>1437.8429265197979</v>
      </c>
      <c r="C244" s="70">
        <f>A244*Sheet1!D29</f>
        <v>1200</v>
      </c>
      <c r="E244" s="70">
        <f t="shared" si="8"/>
        <v>237.84292651979789</v>
      </c>
      <c r="O244" s="112">
        <f>Sheet1!F67</f>
        <v>0.14865182907487368</v>
      </c>
    </row>
    <row r="245" spans="1:15" ht="12.75">
      <c r="A245">
        <v>40.5</v>
      </c>
      <c r="B245" s="70">
        <f t="shared" si="7"/>
        <v>1458.8261626400615</v>
      </c>
      <c r="C245" s="70">
        <f>A245*Sheet1!D29</f>
        <v>1215</v>
      </c>
      <c r="E245" s="70">
        <f t="shared" si="8"/>
        <v>243.82616264006154</v>
      </c>
      <c r="O245" s="112">
        <f>Sheet1!F67</f>
        <v>0.14865182907487368</v>
      </c>
    </row>
    <row r="246" spans="1:15" ht="12.75">
      <c r="A246">
        <v>41</v>
      </c>
      <c r="B246" s="70">
        <f t="shared" si="7"/>
        <v>1479.8837246748626</v>
      </c>
      <c r="C246" s="70">
        <f>A246*Sheet1!D29</f>
        <v>1230</v>
      </c>
      <c r="E246" s="70">
        <f t="shared" si="8"/>
        <v>249.88372467486266</v>
      </c>
      <c r="O246" s="112">
        <f>Sheet1!F67</f>
        <v>0.14865182907487368</v>
      </c>
    </row>
    <row r="247" spans="1:15" ht="12.75">
      <c r="A247">
        <v>41.5</v>
      </c>
      <c r="B247" s="70">
        <f t="shared" si="7"/>
        <v>1501.0156126242011</v>
      </c>
      <c r="C247" s="70">
        <f>A247*Sheet1!D29</f>
        <v>1245</v>
      </c>
      <c r="E247" s="70">
        <f t="shared" si="8"/>
        <v>256.0156126242012</v>
      </c>
      <c r="O247" s="112">
        <f>Sheet1!F67</f>
        <v>0.14865182907487368</v>
      </c>
    </row>
    <row r="248" spans="1:15" ht="12.75">
      <c r="A248">
        <v>42</v>
      </c>
      <c r="B248" s="70">
        <f t="shared" si="7"/>
        <v>1522.221826488077</v>
      </c>
      <c r="C248" s="70">
        <f>A248*Sheet1!D29</f>
        <v>1260</v>
      </c>
      <c r="E248" s="70">
        <f t="shared" si="8"/>
        <v>262.22182648807717</v>
      </c>
      <c r="O248" s="112">
        <f>Sheet1!F67</f>
        <v>0.14865182907487368</v>
      </c>
    </row>
    <row r="249" spans="1:15" ht="12.75">
      <c r="A249">
        <v>42.5</v>
      </c>
      <c r="B249" s="70">
        <f t="shared" si="7"/>
        <v>1543.5023662664905</v>
      </c>
      <c r="C249" s="70">
        <f>A249*Sheet1!D29</f>
        <v>1275</v>
      </c>
      <c r="E249" s="70">
        <f t="shared" si="8"/>
        <v>268.5023662664906</v>
      </c>
      <c r="O249" s="112">
        <f>Sheet1!F67</f>
        <v>0.14865182907487368</v>
      </c>
    </row>
    <row r="250" spans="1:15" ht="12.75">
      <c r="A250">
        <v>43</v>
      </c>
      <c r="B250" s="70">
        <f t="shared" si="7"/>
        <v>1564.8572319594414</v>
      </c>
      <c r="C250" s="70">
        <f>A250*Sheet1!D29</f>
        <v>1290</v>
      </c>
      <c r="E250" s="70">
        <f t="shared" si="8"/>
        <v>274.85723195944144</v>
      </c>
      <c r="O250" s="112">
        <f>Sheet1!F67</f>
        <v>0.14865182907487368</v>
      </c>
    </row>
    <row r="251" spans="1:15" ht="12.75">
      <c r="A251">
        <v>43.5</v>
      </c>
      <c r="B251" s="70">
        <f t="shared" si="7"/>
        <v>1586.2864235669297</v>
      </c>
      <c r="C251" s="70">
        <f>A251*Sheet1!D29</f>
        <v>1305</v>
      </c>
      <c r="E251" s="70">
        <f t="shared" si="8"/>
        <v>281.2864235669297</v>
      </c>
      <c r="O251" s="112">
        <f>Sheet1!F67</f>
        <v>0.14865182907487368</v>
      </c>
    </row>
    <row r="252" spans="1:15" ht="12.75">
      <c r="A252">
        <v>44</v>
      </c>
      <c r="B252" s="70">
        <f t="shared" si="7"/>
        <v>1607.7899410889554</v>
      </c>
      <c r="C252" s="70">
        <f>A252*Sheet1!D29</f>
        <v>1320</v>
      </c>
      <c r="E252" s="70">
        <f t="shared" si="8"/>
        <v>287.78994108895546</v>
      </c>
      <c r="O252" s="112">
        <f>Sheet1!F67</f>
        <v>0.14865182907487368</v>
      </c>
    </row>
    <row r="253" spans="1:15" ht="12.75">
      <c r="A253">
        <v>44.5</v>
      </c>
      <c r="B253" s="70">
        <f t="shared" si="7"/>
        <v>1629.3677845255186</v>
      </c>
      <c r="C253" s="70">
        <f>A253*Sheet1!D29</f>
        <v>1335</v>
      </c>
      <c r="E253" s="70">
        <f t="shared" si="8"/>
        <v>294.3677845255186</v>
      </c>
      <c r="O253" s="112">
        <f>Sheet1!F67</f>
        <v>0.14865182907487368</v>
      </c>
    </row>
    <row r="254" spans="1:15" ht="12.75">
      <c r="A254">
        <v>45</v>
      </c>
      <c r="B254" s="70">
        <f t="shared" si="7"/>
        <v>1651.0199538766192</v>
      </c>
      <c r="C254" s="70">
        <f>A254*Sheet1!D29</f>
        <v>1350</v>
      </c>
      <c r="E254" s="70">
        <f t="shared" si="8"/>
        <v>301.0199538766192</v>
      </c>
      <c r="O254" s="112">
        <f>Sheet1!F67</f>
        <v>0.14865182907487368</v>
      </c>
    </row>
    <row r="255" spans="1:15" ht="12.75">
      <c r="A255">
        <v>45.5</v>
      </c>
      <c r="B255" s="70">
        <f t="shared" si="7"/>
        <v>1672.7464491422572</v>
      </c>
      <c r="C255" s="70">
        <f>A255*Sheet1!D29</f>
        <v>1365</v>
      </c>
      <c r="E255" s="70">
        <f t="shared" si="8"/>
        <v>307.74644914225723</v>
      </c>
      <c r="O255" s="112">
        <f>Sheet1!F67</f>
        <v>0.14865182907487368</v>
      </c>
    </row>
    <row r="256" spans="1:15" ht="12.75">
      <c r="A256">
        <v>46</v>
      </c>
      <c r="B256" s="70">
        <f t="shared" si="7"/>
        <v>1694.5472703224327</v>
      </c>
      <c r="C256" s="70">
        <f>A256*Sheet1!D29</f>
        <v>1380</v>
      </c>
      <c r="E256" s="70">
        <f t="shared" si="8"/>
        <v>314.5472703224327</v>
      </c>
      <c r="O256" s="112">
        <f>Sheet1!F67</f>
        <v>0.14865182907487368</v>
      </c>
    </row>
    <row r="257" spans="1:15" ht="12.75">
      <c r="A257">
        <v>46.5</v>
      </c>
      <c r="B257" s="70">
        <f t="shared" si="7"/>
        <v>1716.4224174171457</v>
      </c>
      <c r="C257" s="70">
        <f>A257*Sheet1!D29</f>
        <v>1395</v>
      </c>
      <c r="E257" s="70">
        <f t="shared" si="8"/>
        <v>321.4224174171456</v>
      </c>
      <c r="O257" s="112">
        <f>Sheet1!F67</f>
        <v>0.14865182907487368</v>
      </c>
    </row>
    <row r="258" spans="1:15" ht="12.75">
      <c r="A258">
        <v>47</v>
      </c>
      <c r="B258" s="70">
        <f t="shared" si="7"/>
        <v>1738.371890426396</v>
      </c>
      <c r="C258" s="70">
        <f>A258*Sheet1!D29</f>
        <v>1410</v>
      </c>
      <c r="E258" s="70">
        <f t="shared" si="8"/>
        <v>328.37189042639596</v>
      </c>
      <c r="O258" s="112">
        <f>Sheet1!F67</f>
        <v>0.14865182907487368</v>
      </c>
    </row>
    <row r="259" spans="1:15" ht="12.75">
      <c r="A259">
        <v>47.5</v>
      </c>
      <c r="B259" s="70">
        <f t="shared" si="7"/>
        <v>1760.3956893501836</v>
      </c>
      <c r="C259" s="70">
        <f>A259*Sheet1!D29</f>
        <v>1425</v>
      </c>
      <c r="E259" s="70">
        <f t="shared" si="8"/>
        <v>335.3956893501837</v>
      </c>
      <c r="O259" s="112">
        <f>Sheet1!F67</f>
        <v>0.14865182907487368</v>
      </c>
    </row>
    <row r="260" spans="1:15" ht="12.75">
      <c r="A260">
        <v>48</v>
      </c>
      <c r="B260" s="70">
        <f t="shared" si="7"/>
        <v>1782.493814188509</v>
      </c>
      <c r="C260" s="70">
        <f>A260*Sheet1!D29</f>
        <v>1440</v>
      </c>
      <c r="E260" s="70">
        <f t="shared" si="8"/>
        <v>342.49381418850896</v>
      </c>
      <c r="O260" s="112">
        <f>Sheet1!F67</f>
        <v>0.14865182907487368</v>
      </c>
    </row>
    <row r="261" spans="1:15" ht="12.75">
      <c r="A261">
        <v>48.5</v>
      </c>
      <c r="B261" s="70">
        <f aca="true" t="shared" si="9" ref="B261:B324">C261+E261</f>
        <v>1804.6662649413715</v>
      </c>
      <c r="C261" s="70">
        <f>A261*Sheet1!D29</f>
        <v>1455</v>
      </c>
      <c r="E261" s="70">
        <f aca="true" t="shared" si="10" ref="E261:E324">(A261*A261)*O261</f>
        <v>349.6662649413716</v>
      </c>
      <c r="O261" s="112">
        <f>Sheet1!F67</f>
        <v>0.14865182907487368</v>
      </c>
    </row>
    <row r="262" spans="1:15" ht="12.75">
      <c r="A262">
        <v>49</v>
      </c>
      <c r="B262" s="70">
        <f t="shared" si="9"/>
        <v>1826.9130416087717</v>
      </c>
      <c r="C262" s="70">
        <f>A262*Sheet1!D29</f>
        <v>1470</v>
      </c>
      <c r="E262" s="70">
        <f t="shared" si="10"/>
        <v>356.9130416087717</v>
      </c>
      <c r="O262" s="112">
        <f>Sheet1!F67</f>
        <v>0.14865182907487368</v>
      </c>
    </row>
    <row r="263" spans="1:15" ht="12.75">
      <c r="A263">
        <v>49.5</v>
      </c>
      <c r="B263" s="70">
        <f t="shared" si="9"/>
        <v>1849.2341441907092</v>
      </c>
      <c r="C263" s="70">
        <f>A263*Sheet1!D29</f>
        <v>1485</v>
      </c>
      <c r="E263" s="70">
        <f t="shared" si="10"/>
        <v>364.23414419070923</v>
      </c>
      <c r="O263" s="112">
        <f>Sheet1!F67</f>
        <v>0.14865182907487368</v>
      </c>
    </row>
    <row r="264" spans="1:15" ht="12.75">
      <c r="A264">
        <v>50</v>
      </c>
      <c r="B264" s="70">
        <f t="shared" si="9"/>
        <v>1871.6295726871842</v>
      </c>
      <c r="C264" s="70">
        <f>A264*Sheet1!D29</f>
        <v>1500</v>
      </c>
      <c r="E264" s="70">
        <f t="shared" si="10"/>
        <v>371.6295726871842</v>
      </c>
      <c r="O264" s="112">
        <f>Sheet1!F67</f>
        <v>0.14865182907487368</v>
      </c>
    </row>
    <row r="265" spans="1:15" ht="12.75">
      <c r="A265">
        <v>51</v>
      </c>
      <c r="B265" s="70">
        <f t="shared" si="9"/>
        <v>1916.6434074237463</v>
      </c>
      <c r="C265" s="70">
        <f>A265*Sheet1!D29</f>
        <v>1530</v>
      </c>
      <c r="E265" s="70">
        <f t="shared" si="10"/>
        <v>386.64340742374645</v>
      </c>
      <c r="O265" s="112">
        <f>Sheet1!F67</f>
        <v>0.14865182907487368</v>
      </c>
    </row>
    <row r="266" spans="1:15" ht="12.75">
      <c r="A266">
        <v>52</v>
      </c>
      <c r="B266" s="70">
        <f t="shared" si="9"/>
        <v>1961.9545458184584</v>
      </c>
      <c r="C266" s="70">
        <f>A266*Sheet1!D29</f>
        <v>1560</v>
      </c>
      <c r="E266" s="70">
        <f t="shared" si="10"/>
        <v>401.9545458184584</v>
      </c>
      <c r="O266" s="112">
        <f>Sheet1!F67</f>
        <v>0.14865182907487368</v>
      </c>
    </row>
    <row r="267" spans="1:15" ht="12.75">
      <c r="A267">
        <v>53</v>
      </c>
      <c r="B267" s="70">
        <f t="shared" si="9"/>
        <v>2007.5629878713203</v>
      </c>
      <c r="C267" s="70">
        <f>A267*Sheet1!D29</f>
        <v>1590</v>
      </c>
      <c r="E267" s="70">
        <f t="shared" si="10"/>
        <v>417.56298787132016</v>
      </c>
      <c r="O267" s="112">
        <f>Sheet1!F67</f>
        <v>0.14865182907487368</v>
      </c>
    </row>
    <row r="268" spans="1:15" ht="12.75">
      <c r="A268">
        <v>54</v>
      </c>
      <c r="B268" s="70">
        <f t="shared" si="9"/>
        <v>2053.468733582332</v>
      </c>
      <c r="C268" s="70">
        <f>A268*Sheet1!D29</f>
        <v>1620</v>
      </c>
      <c r="E268" s="70">
        <f t="shared" si="10"/>
        <v>433.46873358233165</v>
      </c>
      <c r="O268" s="112">
        <f>Sheet1!F67</f>
        <v>0.14865182907487368</v>
      </c>
    </row>
    <row r="269" spans="1:15" ht="12.75">
      <c r="A269">
        <v>55</v>
      </c>
      <c r="B269" s="70">
        <f t="shared" si="9"/>
        <v>2099.671782951493</v>
      </c>
      <c r="C269" s="70">
        <f>A269*Sheet1!D29</f>
        <v>1650</v>
      </c>
      <c r="E269" s="70">
        <f t="shared" si="10"/>
        <v>449.67178295149284</v>
      </c>
      <c r="O269" s="112">
        <f>Sheet1!F67</f>
        <v>0.14865182907487368</v>
      </c>
    </row>
    <row r="270" spans="1:15" ht="12.75">
      <c r="A270">
        <v>56</v>
      </c>
      <c r="B270" s="70">
        <f t="shared" si="9"/>
        <v>2146.172135978804</v>
      </c>
      <c r="C270" s="70">
        <f>A270*Sheet1!D29</f>
        <v>1680</v>
      </c>
      <c r="E270" s="70">
        <f t="shared" si="10"/>
        <v>466.17213597880385</v>
      </c>
      <c r="O270" s="112">
        <f>Sheet1!F67</f>
        <v>0.14865182907487368</v>
      </c>
    </row>
    <row r="271" spans="1:15" ht="12.75">
      <c r="A271">
        <v>57</v>
      </c>
      <c r="B271" s="70">
        <f t="shared" si="9"/>
        <v>2192.969792664265</v>
      </c>
      <c r="C271" s="70">
        <f>A271*Sheet1!D29</f>
        <v>1710</v>
      </c>
      <c r="E271" s="70">
        <f t="shared" si="10"/>
        <v>482.96979266426456</v>
      </c>
      <c r="O271" s="112">
        <f>Sheet1!F67</f>
        <v>0.14865182907487368</v>
      </c>
    </row>
    <row r="272" spans="1:15" ht="12.75">
      <c r="A272">
        <v>58</v>
      </c>
      <c r="B272" s="70">
        <f t="shared" si="9"/>
        <v>2240.064753007875</v>
      </c>
      <c r="C272" s="70">
        <f>A272*Sheet1!D29</f>
        <v>1740</v>
      </c>
      <c r="E272" s="70">
        <f t="shared" si="10"/>
        <v>500.064753007875</v>
      </c>
      <c r="O272" s="112">
        <f>Sheet1!F67</f>
        <v>0.14865182907487368</v>
      </c>
    </row>
    <row r="273" spans="1:15" ht="12.75">
      <c r="A273">
        <v>59</v>
      </c>
      <c r="B273" s="70">
        <f t="shared" si="9"/>
        <v>2287.4570170096354</v>
      </c>
      <c r="C273" s="70">
        <f>A273*Sheet1!D29</f>
        <v>1770</v>
      </c>
      <c r="E273" s="70">
        <f t="shared" si="10"/>
        <v>517.4570170096353</v>
      </c>
      <c r="O273" s="112">
        <f>Sheet1!F67</f>
        <v>0.14865182907487368</v>
      </c>
    </row>
    <row r="274" spans="1:15" ht="12.75">
      <c r="A274">
        <v>60</v>
      </c>
      <c r="B274" s="70">
        <f t="shared" si="9"/>
        <v>2335.146584669545</v>
      </c>
      <c r="C274" s="70">
        <f>A274*Sheet1!D29</f>
        <v>1800</v>
      </c>
      <c r="E274" s="70">
        <f t="shared" si="10"/>
        <v>535.1465846695452</v>
      </c>
      <c r="O274" s="112">
        <f>Sheet1!F67</f>
        <v>0.14865182907487368</v>
      </c>
    </row>
    <row r="275" spans="1:15" ht="12.75">
      <c r="A275">
        <v>61</v>
      </c>
      <c r="B275" s="70">
        <f t="shared" si="9"/>
        <v>2383.133455987605</v>
      </c>
      <c r="C275" s="70">
        <f>A275*Sheet1!D29</f>
        <v>1830</v>
      </c>
      <c r="E275" s="70">
        <f t="shared" si="10"/>
        <v>553.133455987605</v>
      </c>
      <c r="O275" s="112">
        <f>Sheet1!F67</f>
        <v>0.14865182907487368</v>
      </c>
    </row>
    <row r="276" spans="1:15" ht="12.75">
      <c r="A276">
        <v>62</v>
      </c>
      <c r="B276" s="70">
        <f t="shared" si="9"/>
        <v>2431.417630963814</v>
      </c>
      <c r="C276" s="70">
        <f>A276*Sheet1!D29</f>
        <v>1860</v>
      </c>
      <c r="E276" s="70">
        <f t="shared" si="10"/>
        <v>571.4176309638144</v>
      </c>
      <c r="O276" s="112">
        <f>Sheet1!F67</f>
        <v>0.14865182907487368</v>
      </c>
    </row>
    <row r="277" spans="1:15" ht="12.75">
      <c r="A277">
        <v>63</v>
      </c>
      <c r="B277" s="70">
        <f t="shared" si="9"/>
        <v>2479.9991095981736</v>
      </c>
      <c r="C277" s="70">
        <f>A277*Sheet1!D29</f>
        <v>1890</v>
      </c>
      <c r="E277" s="70">
        <f t="shared" si="10"/>
        <v>589.9991095981736</v>
      </c>
      <c r="O277" s="112">
        <f>Sheet1!F67</f>
        <v>0.14865182907487368</v>
      </c>
    </row>
    <row r="278" spans="1:15" ht="12.75">
      <c r="A278">
        <v>64</v>
      </c>
      <c r="B278" s="70">
        <f t="shared" si="9"/>
        <v>2528.877891890683</v>
      </c>
      <c r="C278" s="70">
        <f>A278*Sheet1!D29</f>
        <v>1920</v>
      </c>
      <c r="E278" s="70">
        <f t="shared" si="10"/>
        <v>608.8778918906826</v>
      </c>
      <c r="O278" s="112">
        <f>Sheet1!F67</f>
        <v>0.14865182907487368</v>
      </c>
    </row>
    <row r="279" spans="1:15" ht="12.75">
      <c r="A279">
        <v>65</v>
      </c>
      <c r="B279" s="70">
        <f t="shared" si="9"/>
        <v>2578.0539778413413</v>
      </c>
      <c r="C279" s="70">
        <f>A279*Sheet1!D29</f>
        <v>1950</v>
      </c>
      <c r="E279" s="70">
        <f t="shared" si="10"/>
        <v>628.0539778413413</v>
      </c>
      <c r="O279" s="112">
        <f>Sheet1!F67</f>
        <v>0.14865182907487368</v>
      </c>
    </row>
    <row r="280" spans="1:15" ht="12.75">
      <c r="A280">
        <v>66</v>
      </c>
      <c r="B280" s="70">
        <f t="shared" si="9"/>
        <v>2627.5273674501495</v>
      </c>
      <c r="C280" s="70">
        <f>A280*Sheet1!D29</f>
        <v>1980</v>
      </c>
      <c r="E280" s="70">
        <f t="shared" si="10"/>
        <v>647.5273674501498</v>
      </c>
      <c r="O280" s="112">
        <f>Sheet1!F67</f>
        <v>0.14865182907487368</v>
      </c>
    </row>
    <row r="281" spans="1:15" ht="12.75">
      <c r="A281">
        <v>67</v>
      </c>
      <c r="B281" s="70">
        <f t="shared" si="9"/>
        <v>2677.298060717108</v>
      </c>
      <c r="C281" s="70">
        <f>A281*Sheet1!D29</f>
        <v>2010</v>
      </c>
      <c r="E281" s="70">
        <f t="shared" si="10"/>
        <v>667.2980607171079</v>
      </c>
      <c r="O281" s="112">
        <f>Sheet1!F67</f>
        <v>0.14865182907487368</v>
      </c>
    </row>
    <row r="282" spans="1:15" ht="12.75">
      <c r="A282">
        <v>68</v>
      </c>
      <c r="B282" s="70">
        <f t="shared" si="9"/>
        <v>2727.3660576422158</v>
      </c>
      <c r="C282" s="70">
        <f>A282*Sheet1!D29</f>
        <v>2040</v>
      </c>
      <c r="E282" s="70">
        <f t="shared" si="10"/>
        <v>687.3660576422159</v>
      </c>
      <c r="O282" s="112">
        <f>Sheet1!F67</f>
        <v>0.14865182907487368</v>
      </c>
    </row>
    <row r="283" spans="1:15" ht="12.75">
      <c r="A283">
        <v>69</v>
      </c>
      <c r="B283" s="70">
        <f t="shared" si="9"/>
        <v>2777.7313582254737</v>
      </c>
      <c r="C283" s="70">
        <f>A283*Sheet1!D29</f>
        <v>2070</v>
      </c>
      <c r="E283" s="70">
        <f t="shared" si="10"/>
        <v>707.7313582254736</v>
      </c>
      <c r="O283" s="112">
        <f>Sheet1!F67</f>
        <v>0.14865182907487368</v>
      </c>
    </row>
    <row r="284" spans="1:15" ht="12.75">
      <c r="A284">
        <v>70</v>
      </c>
      <c r="B284" s="70">
        <f t="shared" si="9"/>
        <v>2828.393962466881</v>
      </c>
      <c r="C284" s="70">
        <f>A284*Sheet1!D29</f>
        <v>2100</v>
      </c>
      <c r="E284" s="70">
        <f t="shared" si="10"/>
        <v>728.393962466881</v>
      </c>
      <c r="O284" s="112">
        <f>Sheet1!F67</f>
        <v>0.14865182907487368</v>
      </c>
    </row>
    <row r="285" spans="1:15" ht="12.75">
      <c r="A285">
        <v>71</v>
      </c>
      <c r="B285" s="70">
        <f t="shared" si="9"/>
        <v>2879.353870366438</v>
      </c>
      <c r="C285" s="70">
        <f>A285*Sheet1!D29</f>
        <v>2130</v>
      </c>
      <c r="E285" s="70">
        <f t="shared" si="10"/>
        <v>749.3538703664382</v>
      </c>
      <c r="O285" s="112">
        <f>Sheet1!F67</f>
        <v>0.14865182907487368</v>
      </c>
    </row>
    <row r="286" spans="1:15" ht="12.75">
      <c r="A286">
        <v>72</v>
      </c>
      <c r="B286" s="70">
        <f t="shared" si="9"/>
        <v>2930.611081924145</v>
      </c>
      <c r="C286" s="70">
        <f>A286*Sheet1!D29</f>
        <v>2160</v>
      </c>
      <c r="E286" s="70">
        <f t="shared" si="10"/>
        <v>770.6110819241451</v>
      </c>
      <c r="O286" s="112">
        <f>Sheet1!F67</f>
        <v>0.14865182907487368</v>
      </c>
    </row>
    <row r="287" spans="1:15" ht="12.75">
      <c r="A287">
        <v>73</v>
      </c>
      <c r="B287" s="70">
        <f t="shared" si="9"/>
        <v>2982.165597140002</v>
      </c>
      <c r="C287" s="70">
        <f>A287*Sheet1!D29</f>
        <v>2190</v>
      </c>
      <c r="E287" s="70">
        <f t="shared" si="10"/>
        <v>792.1655971400019</v>
      </c>
      <c r="O287" s="112">
        <f>Sheet1!F67</f>
        <v>0.14865182907487368</v>
      </c>
    </row>
    <row r="288" spans="1:15" ht="12.75">
      <c r="A288">
        <v>74</v>
      </c>
      <c r="B288" s="70">
        <f t="shared" si="9"/>
        <v>3034.017416014008</v>
      </c>
      <c r="C288" s="70">
        <f>A288*Sheet1!D29</f>
        <v>2220</v>
      </c>
      <c r="E288" s="70">
        <f t="shared" si="10"/>
        <v>814.0174160140083</v>
      </c>
      <c r="O288" s="112">
        <f>Sheet1!F67</f>
        <v>0.14865182907487368</v>
      </c>
    </row>
    <row r="289" spans="1:15" ht="12.75">
      <c r="A289">
        <v>75</v>
      </c>
      <c r="B289" s="70">
        <f t="shared" si="9"/>
        <v>3086.1665385461647</v>
      </c>
      <c r="C289" s="70">
        <f>A289*Sheet1!D29</f>
        <v>2250</v>
      </c>
      <c r="E289" s="70">
        <f t="shared" si="10"/>
        <v>836.1665385461645</v>
      </c>
      <c r="O289" s="112">
        <f>Sheet1!F67</f>
        <v>0.14865182907487368</v>
      </c>
    </row>
    <row r="290" spans="1:15" ht="12.75">
      <c r="A290">
        <v>76</v>
      </c>
      <c r="B290" s="70">
        <f t="shared" si="9"/>
        <v>3138.6129647364705</v>
      </c>
      <c r="C290" s="70">
        <f>A290*Sheet1!D29</f>
        <v>2280</v>
      </c>
      <c r="E290" s="70">
        <f t="shared" si="10"/>
        <v>858.6129647364703</v>
      </c>
      <c r="O290" s="112">
        <f>Sheet1!F67</f>
        <v>0.14865182907487368</v>
      </c>
    </row>
    <row r="291" spans="1:15" ht="12.75">
      <c r="A291">
        <v>77</v>
      </c>
      <c r="B291" s="70">
        <f t="shared" si="9"/>
        <v>3191.356694584926</v>
      </c>
      <c r="C291" s="70">
        <f>A291*Sheet1!D29</f>
        <v>2310</v>
      </c>
      <c r="E291" s="70">
        <f t="shared" si="10"/>
        <v>881.356694584926</v>
      </c>
      <c r="O291" s="112">
        <f>Sheet1!F67</f>
        <v>0.14865182907487368</v>
      </c>
    </row>
    <row r="292" spans="1:15" ht="12.75">
      <c r="A292">
        <v>78</v>
      </c>
      <c r="B292" s="70">
        <f t="shared" si="9"/>
        <v>3244.3977280915315</v>
      </c>
      <c r="C292" s="70">
        <f>A292*Sheet1!D29</f>
        <v>2340</v>
      </c>
      <c r="E292" s="70">
        <f t="shared" si="10"/>
        <v>904.3977280915315</v>
      </c>
      <c r="O292" s="112">
        <f>Sheet1!F67</f>
        <v>0.14865182907487368</v>
      </c>
    </row>
    <row r="293" spans="1:15" ht="12.75">
      <c r="A293">
        <v>79</v>
      </c>
      <c r="B293" s="70">
        <f t="shared" si="9"/>
        <v>3297.7360652562866</v>
      </c>
      <c r="C293" s="70">
        <f>A293*Sheet1!D29</f>
        <v>2370</v>
      </c>
      <c r="E293" s="70">
        <f t="shared" si="10"/>
        <v>927.7360652562866</v>
      </c>
      <c r="O293" s="112">
        <f>Sheet1!F67</f>
        <v>0.14865182907487368</v>
      </c>
    </row>
    <row r="294" spans="1:15" ht="12.75">
      <c r="A294">
        <v>80</v>
      </c>
      <c r="B294" s="70">
        <f t="shared" si="9"/>
        <v>3351.3717060791914</v>
      </c>
      <c r="C294" s="70">
        <f>A294*Sheet1!D29</f>
        <v>2400</v>
      </c>
      <c r="E294" s="70">
        <f t="shared" si="10"/>
        <v>951.3717060791915</v>
      </c>
      <c r="O294" s="112">
        <f>Sheet1!F67</f>
        <v>0.14865182907487368</v>
      </c>
    </row>
    <row r="295" spans="1:15" ht="12.75">
      <c r="A295">
        <v>81</v>
      </c>
      <c r="B295" s="70">
        <f t="shared" si="9"/>
        <v>3405.304650560246</v>
      </c>
      <c r="C295" s="70">
        <f>A295*Sheet1!D29</f>
        <v>2430</v>
      </c>
      <c r="E295" s="70">
        <f t="shared" si="10"/>
        <v>975.3046505602462</v>
      </c>
      <c r="O295" s="112">
        <f>Sheet1!F67</f>
        <v>0.14865182907487368</v>
      </c>
    </row>
    <row r="296" spans="1:15" ht="12.75">
      <c r="A296">
        <v>82</v>
      </c>
      <c r="B296" s="70">
        <f t="shared" si="9"/>
        <v>3459.5348986994504</v>
      </c>
      <c r="C296" s="70">
        <f>A296*Sheet1!D29</f>
        <v>2460</v>
      </c>
      <c r="E296" s="70">
        <f t="shared" si="10"/>
        <v>999.5348986994507</v>
      </c>
      <c r="O296" s="112">
        <f>Sheet1!F67</f>
        <v>0.14865182907487368</v>
      </c>
    </row>
    <row r="297" spans="1:15" ht="12.75">
      <c r="A297">
        <v>83</v>
      </c>
      <c r="B297" s="70">
        <f t="shared" si="9"/>
        <v>3514.0624504968046</v>
      </c>
      <c r="C297" s="70">
        <f>A297*Sheet1!D29</f>
        <v>2490</v>
      </c>
      <c r="E297" s="70">
        <f t="shared" si="10"/>
        <v>1024.0624504968048</v>
      </c>
      <c r="O297" s="112">
        <f>Sheet1!F67</f>
        <v>0.14865182907487368</v>
      </c>
    </row>
    <row r="298" spans="1:15" ht="12.75">
      <c r="A298">
        <v>84</v>
      </c>
      <c r="B298" s="70">
        <f t="shared" si="9"/>
        <v>3568.8873059523085</v>
      </c>
      <c r="C298" s="70">
        <f>A298*Sheet1!D29</f>
        <v>2520</v>
      </c>
      <c r="E298" s="70">
        <f t="shared" si="10"/>
        <v>1048.8873059523087</v>
      </c>
      <c r="O298" s="112">
        <f>Sheet1!F67</f>
        <v>0.14865182907487368</v>
      </c>
    </row>
    <row r="299" spans="1:15" ht="12.75">
      <c r="A299">
        <v>85</v>
      </c>
      <c r="B299" s="70">
        <f t="shared" si="9"/>
        <v>3624.009465065962</v>
      </c>
      <c r="C299" s="70">
        <f>A299*Sheet1!D29</f>
        <v>2550</v>
      </c>
      <c r="E299" s="70">
        <f t="shared" si="10"/>
        <v>1074.0094650659623</v>
      </c>
      <c r="O299" s="112">
        <f>Sheet1!F67</f>
        <v>0.14865182907487368</v>
      </c>
    </row>
    <row r="300" spans="1:15" ht="12.75">
      <c r="A300">
        <v>86</v>
      </c>
      <c r="B300" s="70">
        <f t="shared" si="9"/>
        <v>3679.4289278377655</v>
      </c>
      <c r="C300" s="70">
        <f>A300*Sheet1!D29</f>
        <v>2580</v>
      </c>
      <c r="E300" s="70">
        <f t="shared" si="10"/>
        <v>1099.4289278377657</v>
      </c>
      <c r="O300" s="112">
        <f>Sheet1!F67</f>
        <v>0.14865182907487368</v>
      </c>
    </row>
    <row r="301" spans="1:15" ht="12.75">
      <c r="A301">
        <v>87</v>
      </c>
      <c r="B301" s="70">
        <f t="shared" si="9"/>
        <v>3735.1456942677187</v>
      </c>
      <c r="C301" s="70">
        <f>A301*Sheet1!D29</f>
        <v>2610</v>
      </c>
      <c r="E301" s="70">
        <f t="shared" si="10"/>
        <v>1125.145694267719</v>
      </c>
      <c r="O301" s="112">
        <f>Sheet1!F67</f>
        <v>0.14865182907487368</v>
      </c>
    </row>
    <row r="302" spans="1:15" ht="12.75">
      <c r="A302">
        <v>88</v>
      </c>
      <c r="B302" s="70">
        <f t="shared" si="9"/>
        <v>3791.1597643558216</v>
      </c>
      <c r="C302" s="70">
        <f>A302*Sheet1!D29</f>
        <v>2640</v>
      </c>
      <c r="E302" s="70">
        <f t="shared" si="10"/>
        <v>1151.1597643558218</v>
      </c>
      <c r="O302" s="112">
        <f>Sheet1!F67</f>
        <v>0.14865182907487368</v>
      </c>
    </row>
    <row r="303" spans="1:15" ht="12.75">
      <c r="A303">
        <v>89</v>
      </c>
      <c r="B303" s="70">
        <f t="shared" si="9"/>
        <v>3847.4711381020743</v>
      </c>
      <c r="C303" s="70">
        <f>A303*Sheet1!D29</f>
        <v>2670</v>
      </c>
      <c r="E303" s="70">
        <f t="shared" si="10"/>
        <v>1177.4711381020743</v>
      </c>
      <c r="O303" s="112">
        <f>Sheet1!F67</f>
        <v>0.14865182907487368</v>
      </c>
    </row>
    <row r="304" spans="1:15" ht="12.75">
      <c r="A304">
        <v>90</v>
      </c>
      <c r="B304" s="70">
        <f t="shared" si="9"/>
        <v>3904.0798155064767</v>
      </c>
      <c r="C304" s="70">
        <f>A304*Sheet1!D29</f>
        <v>2700</v>
      </c>
      <c r="E304" s="70">
        <f t="shared" si="10"/>
        <v>1204.0798155064767</v>
      </c>
      <c r="O304" s="112">
        <f>Sheet1!F67</f>
        <v>0.14865182907487368</v>
      </c>
    </row>
    <row r="305" spans="1:15" ht="12.75">
      <c r="A305">
        <v>91</v>
      </c>
      <c r="B305" s="70">
        <f t="shared" si="9"/>
        <v>3960.985796569029</v>
      </c>
      <c r="C305" s="70">
        <f>A305*Sheet1!D29</f>
        <v>2730</v>
      </c>
      <c r="E305" s="70">
        <f t="shared" si="10"/>
        <v>1230.985796569029</v>
      </c>
      <c r="O305" s="112">
        <f>Sheet1!F67</f>
        <v>0.14865182907487368</v>
      </c>
    </row>
    <row r="306" spans="1:15" ht="12.75">
      <c r="A306">
        <v>92</v>
      </c>
      <c r="B306" s="70">
        <f t="shared" si="9"/>
        <v>4018.189081289731</v>
      </c>
      <c r="C306" s="70">
        <f>A306*Sheet1!D29</f>
        <v>2760</v>
      </c>
      <c r="E306" s="70">
        <f t="shared" si="10"/>
        <v>1258.189081289731</v>
      </c>
      <c r="O306" s="112">
        <f>Sheet1!F67</f>
        <v>0.14865182907487368</v>
      </c>
    </row>
    <row r="307" spans="1:15" ht="12.75">
      <c r="A307">
        <v>93</v>
      </c>
      <c r="B307" s="70">
        <f t="shared" si="9"/>
        <v>4075.6896696685826</v>
      </c>
      <c r="C307" s="70">
        <f>A307*Sheet1!D29</f>
        <v>2790</v>
      </c>
      <c r="E307" s="70">
        <f t="shared" si="10"/>
        <v>1285.6896696685824</v>
      </c>
      <c r="O307" s="112">
        <f>Sheet1!F67</f>
        <v>0.14865182907487368</v>
      </c>
    </row>
    <row r="308" spans="1:15" ht="12.75">
      <c r="A308">
        <v>94</v>
      </c>
      <c r="B308" s="70">
        <f t="shared" si="9"/>
        <v>4133.487561705584</v>
      </c>
      <c r="C308" s="70">
        <f>A308*Sheet1!D29</f>
        <v>2820</v>
      </c>
      <c r="E308" s="70">
        <f t="shared" si="10"/>
        <v>1313.4875617055839</v>
      </c>
      <c r="O308" s="112">
        <f>Sheet1!F67</f>
        <v>0.14865182907487368</v>
      </c>
    </row>
    <row r="309" spans="1:15" ht="12.75">
      <c r="A309">
        <v>95</v>
      </c>
      <c r="B309" s="70">
        <f t="shared" si="9"/>
        <v>4191.582757400734</v>
      </c>
      <c r="C309" s="70">
        <f>A309*Sheet1!D29</f>
        <v>2850</v>
      </c>
      <c r="E309" s="70">
        <f t="shared" si="10"/>
        <v>1341.5827574007349</v>
      </c>
      <c r="O309" s="112">
        <f>Sheet1!F67</f>
        <v>0.14865182907487368</v>
      </c>
    </row>
    <row r="310" spans="1:15" ht="12.75">
      <c r="A310">
        <v>96</v>
      </c>
      <c r="B310" s="70">
        <f t="shared" si="9"/>
        <v>4249.975256754036</v>
      </c>
      <c r="C310" s="70">
        <f>A310*Sheet1!D29</f>
        <v>2880</v>
      </c>
      <c r="E310" s="70">
        <f t="shared" si="10"/>
        <v>1369.9752567540359</v>
      </c>
      <c r="O310" s="112">
        <f>Sheet1!F67</f>
        <v>0.14865182907487368</v>
      </c>
    </row>
    <row r="311" spans="1:15" ht="12.75">
      <c r="A311">
        <v>97</v>
      </c>
      <c r="B311" s="70">
        <f t="shared" si="9"/>
        <v>4308.665059765486</v>
      </c>
      <c r="C311" s="70">
        <f>A311*Sheet1!D29</f>
        <v>2910</v>
      </c>
      <c r="E311" s="70">
        <f t="shared" si="10"/>
        <v>1398.6650597654864</v>
      </c>
      <c r="O311" s="112">
        <f>Sheet1!F67</f>
        <v>0.14865182907487368</v>
      </c>
    </row>
    <row r="312" spans="1:15" ht="12.75">
      <c r="A312">
        <v>98</v>
      </c>
      <c r="B312" s="70">
        <f t="shared" si="9"/>
        <v>4367.652166435087</v>
      </c>
      <c r="C312" s="70">
        <f>A312*Sheet1!D29</f>
        <v>2940</v>
      </c>
      <c r="E312" s="70">
        <f t="shared" si="10"/>
        <v>1427.6521664350869</v>
      </c>
      <c r="O312" s="112">
        <f>Sheet1!F67</f>
        <v>0.14865182907487368</v>
      </c>
    </row>
    <row r="313" spans="1:15" ht="12.75">
      <c r="A313">
        <v>99</v>
      </c>
      <c r="B313" s="70">
        <f t="shared" si="9"/>
        <v>4426.936576762837</v>
      </c>
      <c r="C313" s="70">
        <f>A313*Sheet1!D29</f>
        <v>2970</v>
      </c>
      <c r="E313" s="70">
        <f t="shared" si="10"/>
        <v>1456.936576762837</v>
      </c>
      <c r="O313" s="112">
        <f>Sheet1!F67</f>
        <v>0.14865182907487368</v>
      </c>
    </row>
    <row r="314" spans="1:15" ht="12.75">
      <c r="A314">
        <v>100</v>
      </c>
      <c r="B314" s="70">
        <f t="shared" si="9"/>
        <v>4486.518290748737</v>
      </c>
      <c r="C314" s="70">
        <f>A314*Sheet1!D29</f>
        <v>3000</v>
      </c>
      <c r="E314" s="70">
        <f t="shared" si="10"/>
        <v>1486.5182907487367</v>
      </c>
      <c r="O314" s="112">
        <f>Sheet1!F67</f>
        <v>0.14865182907487368</v>
      </c>
    </row>
    <row r="315" spans="1:15" ht="12.75">
      <c r="A315">
        <v>105</v>
      </c>
      <c r="B315" s="70">
        <f t="shared" si="9"/>
        <v>4788.8864155504825</v>
      </c>
      <c r="C315" s="70">
        <f>A315*Sheet1!D29</f>
        <v>3150</v>
      </c>
      <c r="E315" s="70">
        <f t="shared" si="10"/>
        <v>1638.8864155504823</v>
      </c>
      <c r="O315" s="112">
        <f>Sheet1!F67</f>
        <v>0.14865182907487368</v>
      </c>
    </row>
    <row r="316" spans="1:15" ht="12.75">
      <c r="A316">
        <v>110</v>
      </c>
      <c r="B316" s="70">
        <f t="shared" si="9"/>
        <v>5098.687131805971</v>
      </c>
      <c r="C316" s="70">
        <f>A316*Sheet1!D29</f>
        <v>3300</v>
      </c>
      <c r="E316" s="70">
        <f t="shared" si="10"/>
        <v>1798.6871318059714</v>
      </c>
      <c r="O316" s="112">
        <f>Sheet1!F67</f>
        <v>0.14865182907487368</v>
      </c>
    </row>
    <row r="317" spans="1:15" ht="12.75">
      <c r="A317">
        <v>115</v>
      </c>
      <c r="B317" s="70">
        <f t="shared" si="9"/>
        <v>5415.920439515205</v>
      </c>
      <c r="C317" s="70">
        <f>A317*Sheet1!D29</f>
        <v>3450</v>
      </c>
      <c r="E317" s="70">
        <f t="shared" si="10"/>
        <v>1965.9204395152044</v>
      </c>
      <c r="O317" s="112">
        <f>Sheet1!F67</f>
        <v>0.14865182907487368</v>
      </c>
    </row>
    <row r="318" spans="1:15" ht="12.75">
      <c r="A318">
        <v>120</v>
      </c>
      <c r="B318" s="70">
        <f t="shared" si="9"/>
        <v>5740.58633867818</v>
      </c>
      <c r="C318" s="70">
        <f>A318*Sheet1!D29</f>
        <v>3600</v>
      </c>
      <c r="E318" s="70">
        <f t="shared" si="10"/>
        <v>2140.5863386781807</v>
      </c>
      <c r="O318" s="112">
        <f>Sheet1!F67</f>
        <v>0.14865182907487368</v>
      </c>
    </row>
    <row r="319" spans="1:15" ht="12.75">
      <c r="A319">
        <v>125</v>
      </c>
      <c r="B319" s="70">
        <f t="shared" si="9"/>
        <v>6072.684829294902</v>
      </c>
      <c r="C319" s="70">
        <f>A319*Sheet1!D29</f>
        <v>3750</v>
      </c>
      <c r="E319" s="70">
        <f t="shared" si="10"/>
        <v>2322.684829294901</v>
      </c>
      <c r="O319" s="112">
        <f>Sheet1!F67</f>
        <v>0.14865182907487368</v>
      </c>
    </row>
    <row r="320" spans="1:15" ht="12.75">
      <c r="A320">
        <v>130</v>
      </c>
      <c r="B320" s="70">
        <f t="shared" si="9"/>
        <v>6412.215911365365</v>
      </c>
      <c r="C320" s="70">
        <f>A320*Sheet1!D29</f>
        <v>3900</v>
      </c>
      <c r="E320" s="70">
        <f t="shared" si="10"/>
        <v>2512.215911365365</v>
      </c>
      <c r="O320" s="112">
        <f>Sheet1!F67</f>
        <v>0.14865182907487368</v>
      </c>
    </row>
    <row r="321" spans="1:15" ht="12.75">
      <c r="A321">
        <v>135</v>
      </c>
      <c r="B321" s="70">
        <f t="shared" si="9"/>
        <v>6759.179584889573</v>
      </c>
      <c r="C321" s="70">
        <f>A321*Sheet1!D29</f>
        <v>4050</v>
      </c>
      <c r="E321" s="70">
        <f t="shared" si="10"/>
        <v>2709.1795848895727</v>
      </c>
      <c r="O321" s="112">
        <f>Sheet1!F67</f>
        <v>0.14865182907487368</v>
      </c>
    </row>
    <row r="322" spans="1:15" ht="12.75">
      <c r="A322">
        <v>140</v>
      </c>
      <c r="B322" s="70">
        <f t="shared" si="9"/>
        <v>7113.575849867524</v>
      </c>
      <c r="C322" s="70">
        <f>A322*Sheet1!D29</f>
        <v>4200</v>
      </c>
      <c r="E322" s="70">
        <f t="shared" si="10"/>
        <v>2913.575849867524</v>
      </c>
      <c r="O322" s="112">
        <f>Sheet1!F67</f>
        <v>0.14865182907487368</v>
      </c>
    </row>
    <row r="323" spans="1:15" ht="12.75">
      <c r="A323">
        <v>145</v>
      </c>
      <c r="B323" s="70">
        <f t="shared" si="9"/>
        <v>7475.4047062992195</v>
      </c>
      <c r="C323" s="70">
        <f>A323*Sheet1!D29</f>
        <v>4350</v>
      </c>
      <c r="E323" s="70">
        <f t="shared" si="10"/>
        <v>3125.404706299219</v>
      </c>
      <c r="O323" s="112">
        <f>Sheet1!F67</f>
        <v>0.14865182907487368</v>
      </c>
    </row>
    <row r="324" spans="1:15" ht="12.75">
      <c r="A324">
        <v>150</v>
      </c>
      <c r="B324" s="70">
        <f t="shared" si="9"/>
        <v>7844.666154184658</v>
      </c>
      <c r="C324" s="70">
        <f>A324*Sheet1!D29</f>
        <v>4500</v>
      </c>
      <c r="E324" s="70">
        <f t="shared" si="10"/>
        <v>3344.666154184658</v>
      </c>
      <c r="O324" s="112">
        <f>Sheet1!F67</f>
        <v>0.14865182907487368</v>
      </c>
    </row>
    <row r="325" spans="1:15" ht="12.75">
      <c r="A325">
        <v>155</v>
      </c>
      <c r="B325" s="70">
        <f aca="true" t="shared" si="11" ref="B325:B334">C325+E325</f>
        <v>8221.36019352384</v>
      </c>
      <c r="C325" s="70">
        <f>A325*Sheet1!D29</f>
        <v>4650</v>
      </c>
      <c r="E325" s="70">
        <f aca="true" t="shared" si="12" ref="E325:E334">(A325*A325)*O325</f>
        <v>3571.3601935238403</v>
      </c>
      <c r="O325" s="112">
        <f>Sheet1!F67</f>
        <v>0.14865182907487368</v>
      </c>
    </row>
    <row r="326" spans="1:15" ht="12.75">
      <c r="A326">
        <v>160</v>
      </c>
      <c r="B326" s="70">
        <f t="shared" si="11"/>
        <v>8605.486824316766</v>
      </c>
      <c r="C326" s="70">
        <f>A326*Sheet1!D29</f>
        <v>4800</v>
      </c>
      <c r="E326" s="70">
        <f t="shared" si="12"/>
        <v>3805.486824316766</v>
      </c>
      <c r="O326" s="112">
        <f>Sheet1!F67</f>
        <v>0.14865182907487368</v>
      </c>
    </row>
    <row r="327" spans="1:15" ht="12.75">
      <c r="A327">
        <v>165</v>
      </c>
      <c r="B327" s="70">
        <f t="shared" si="11"/>
        <v>8997.046046563435</v>
      </c>
      <c r="C327" s="70">
        <f>A327*Sheet1!D29</f>
        <v>4950</v>
      </c>
      <c r="E327" s="70">
        <f t="shared" si="12"/>
        <v>4047.046046563436</v>
      </c>
      <c r="O327" s="112">
        <f>Sheet1!F67</f>
        <v>0.14865182907487368</v>
      </c>
    </row>
    <row r="328" spans="1:15" ht="12.75">
      <c r="A328">
        <v>170</v>
      </c>
      <c r="B328" s="70">
        <f t="shared" si="11"/>
        <v>9396.037860263848</v>
      </c>
      <c r="C328" s="70">
        <f>A328*Sheet1!D29</f>
        <v>5100</v>
      </c>
      <c r="E328" s="70">
        <f t="shared" si="12"/>
        <v>4296.037860263849</v>
      </c>
      <c r="O328" s="112">
        <f>Sheet1!F67</f>
        <v>0.14865182907487368</v>
      </c>
    </row>
    <row r="329" spans="1:15" ht="12.75">
      <c r="A329">
        <v>175</v>
      </c>
      <c r="B329" s="70">
        <f t="shared" si="11"/>
        <v>9802.462265418006</v>
      </c>
      <c r="C329" s="70">
        <f>A329*Sheet1!D29</f>
        <v>5250</v>
      </c>
      <c r="E329" s="70">
        <f t="shared" si="12"/>
        <v>4552.462265418007</v>
      </c>
      <c r="O329" s="112">
        <f>Sheet1!F67</f>
        <v>0.14865182907487368</v>
      </c>
    </row>
    <row r="330" spans="1:15" ht="12.75">
      <c r="A330">
        <v>180</v>
      </c>
      <c r="B330" s="70">
        <f t="shared" si="11"/>
        <v>10216.319262025907</v>
      </c>
      <c r="C330" s="70">
        <f>A330*Sheet1!D29</f>
        <v>5400</v>
      </c>
      <c r="E330" s="70">
        <f t="shared" si="12"/>
        <v>4816.319262025907</v>
      </c>
      <c r="O330" s="112">
        <f>Sheet1!F67</f>
        <v>0.14865182907487368</v>
      </c>
    </row>
    <row r="331" spans="1:15" ht="12.75">
      <c r="A331">
        <v>185</v>
      </c>
      <c r="B331" s="70">
        <f t="shared" si="11"/>
        <v>10637.608850087552</v>
      </c>
      <c r="C331" s="70">
        <f>A331*Sheet1!D29</f>
        <v>5550</v>
      </c>
      <c r="E331" s="70">
        <f t="shared" si="12"/>
        <v>5087.608850087551</v>
      </c>
      <c r="O331" s="112">
        <f>Sheet1!F67</f>
        <v>0.14865182907487368</v>
      </c>
    </row>
    <row r="332" spans="1:15" ht="12.75">
      <c r="A332">
        <v>190</v>
      </c>
      <c r="B332" s="70">
        <f t="shared" si="11"/>
        <v>11066.33102960294</v>
      </c>
      <c r="C332" s="70">
        <f>A332*Sheet1!D29</f>
        <v>5700</v>
      </c>
      <c r="E332" s="70">
        <f t="shared" si="12"/>
        <v>5366.331029602939</v>
      </c>
      <c r="O332" s="112">
        <f>Sheet1!F67</f>
        <v>0.14865182907487368</v>
      </c>
    </row>
    <row r="333" spans="1:15" ht="12.75">
      <c r="A333">
        <v>195</v>
      </c>
      <c r="B333" s="70">
        <f t="shared" si="11"/>
        <v>11502.48580057207</v>
      </c>
      <c r="C333" s="70">
        <f>A333*Sheet1!D29</f>
        <v>5850</v>
      </c>
      <c r="E333" s="70">
        <f t="shared" si="12"/>
        <v>5652.485800572072</v>
      </c>
      <c r="O333" s="112">
        <f>Sheet1!F67</f>
        <v>0.14865182907487368</v>
      </c>
    </row>
    <row r="334" spans="1:15" ht="12.75">
      <c r="A334">
        <v>200</v>
      </c>
      <c r="B334" s="70">
        <f t="shared" si="11"/>
        <v>11946.073162994948</v>
      </c>
      <c r="C334" s="70">
        <f>A334*Sheet1!D29</f>
        <v>6000</v>
      </c>
      <c r="E334" s="70">
        <f t="shared" si="12"/>
        <v>5946.073162994947</v>
      </c>
      <c r="O334" s="112">
        <f>Sheet1!F67</f>
        <v>0.14865182907487368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T400</dc:creator>
  <cp:keywords/>
  <dc:description/>
  <cp:lastModifiedBy>A. Georgi</cp:lastModifiedBy>
  <dcterms:created xsi:type="dcterms:W3CDTF">2010-09-12T17:15:02Z</dcterms:created>
  <dcterms:modified xsi:type="dcterms:W3CDTF">2020-04-14T13:04:35Z</dcterms:modified>
  <cp:category/>
  <cp:version/>
  <cp:contentType/>
  <cp:contentStatus/>
</cp:coreProperties>
</file>