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<sst xmlns="http://schemas.openxmlformats.org/spreadsheetml/2006/main" count="204" uniqueCount="138">
  <si>
    <t>1. Ladebeginn ausrechnen:</t>
  </si>
  <si>
    <t>Variablen einsetzen:</t>
  </si>
  <si>
    <t>Resultate:</t>
  </si>
  <si>
    <t>Einheit:</t>
  </si>
  <si>
    <t>Schnellaufzahl</t>
  </si>
  <si>
    <t>1. TSR (n)</t>
  </si>
  <si>
    <t>Umdrehungen/Minute</t>
  </si>
  <si>
    <t>RPM ( U / min)</t>
  </si>
  <si>
    <t>Windgeschw. (NUR für Ladebeginn)</t>
  </si>
  <si>
    <t>2. V (m/s)</t>
  </si>
  <si>
    <t>Durchmesser</t>
  </si>
  <si>
    <t>3. D (m)</t>
  </si>
  <si>
    <t>Umdrehungen/Sekunde</t>
  </si>
  <si>
    <t>RPS ( U / Sek)</t>
  </si>
  <si>
    <t>2. Geschwindigkeit der Spulen:</t>
  </si>
  <si>
    <t>Anzahl Spulen</t>
  </si>
  <si>
    <t>1. Spulen (n)</t>
  </si>
  <si>
    <t>Umfang in Loch-Mitte</t>
  </si>
  <si>
    <t>m</t>
  </si>
  <si>
    <t>Maße der Spule</t>
  </si>
  <si>
    <t>&gt; Radius bei Lochmitte</t>
  </si>
  <si>
    <t>mm</t>
  </si>
  <si>
    <t>Spulenlochlänge</t>
  </si>
  <si>
    <t>2. Länge(mm)</t>
  </si>
  <si>
    <t>Spulenlochbreite aussen</t>
  </si>
  <si>
    <t>3. Breite(mm)</t>
  </si>
  <si>
    <t>Geschw. In Mitte Spulenlöcher</t>
  </si>
  <si>
    <t>m/s</t>
  </si>
  <si>
    <t>Spulenlochbreite innen</t>
  </si>
  <si>
    <t>4. Breite(mm)</t>
  </si>
  <si>
    <t>Schenkelbreite (von oben gesehen)</t>
  </si>
  <si>
    <t>5. Breite(mm)</t>
  </si>
  <si>
    <t>Abstand zw. Spulen</t>
  </si>
  <si>
    <t>6. Abstand (mm)</t>
  </si>
  <si>
    <t>Abstand Spulenende zu Statorrand</t>
  </si>
  <si>
    <t xml:space="preserve">7. Abstand (mm) </t>
  </si>
  <si>
    <t>Statordurchmesser</t>
  </si>
  <si>
    <t>cm</t>
  </si>
  <si>
    <t>Magnetscheibendurchmesser</t>
  </si>
  <si>
    <t>(Nur Annäherungswerte)</t>
  </si>
  <si>
    <t>3. Magnetische Flussdichte:</t>
  </si>
  <si>
    <t>N52</t>
  </si>
  <si>
    <t>N50</t>
  </si>
  <si>
    <t>Dicke Magnet</t>
  </si>
  <si>
    <t>1. Dicke (mm)</t>
  </si>
  <si>
    <t>N48</t>
  </si>
  <si>
    <t>Luftspalt zwischen Magneten</t>
  </si>
  <si>
    <t>2. Abstand (mm)</t>
  </si>
  <si>
    <t>&gt;&gt; Max 2xMagnetdicke !</t>
  </si>
  <si>
    <t>N45</t>
  </si>
  <si>
    <t>Wertigkeit Magnet</t>
  </si>
  <si>
    <t>3. Grad ( Tesla)</t>
  </si>
  <si>
    <t>Magnetische Flussdichte:</t>
  </si>
  <si>
    <t>Tesla</t>
  </si>
  <si>
    <t>N42</t>
  </si>
  <si>
    <t>N40</t>
  </si>
  <si>
    <t>4. Anzahl der benötigten Wicklungen:</t>
  </si>
  <si>
    <t>Systemspannung (12V,24V,48V,240V,...)</t>
  </si>
  <si>
    <t>1. Spannung (Volt)</t>
  </si>
  <si>
    <t>Breite Magnet</t>
  </si>
  <si>
    <t>Länge Magnet</t>
  </si>
  <si>
    <t>4. Länge(mm)</t>
  </si>
  <si>
    <t>Anzahl Magnet-Pole</t>
  </si>
  <si>
    <t>5. Magnetpole (n)</t>
  </si>
  <si>
    <t>Anzahl Phasen</t>
  </si>
  <si>
    <t>6. Phasen (n)</t>
  </si>
  <si>
    <t>a) Sternschaltung (Y)</t>
  </si>
  <si>
    <t>Anzahl Wicklungen/Spule</t>
  </si>
  <si>
    <t>Wicklungen</t>
  </si>
  <si>
    <t>b) Dreieckschaltung (D)</t>
  </si>
  <si>
    <t>5. Spulenschenkeldicke (Höhe)</t>
  </si>
  <si>
    <t>Drahtdurchmesser</t>
  </si>
  <si>
    <t>1. D (mm)</t>
  </si>
  <si>
    <t>Packdichte</t>
  </si>
  <si>
    <t>2. Dichte(Faktor)</t>
  </si>
  <si>
    <t>Drähte in Hand</t>
  </si>
  <si>
    <t>3. Anzahl (n)</t>
  </si>
  <si>
    <t>Schichtdicke Laminat über den Spulen</t>
  </si>
  <si>
    <t>4. Dicke (mm)</t>
  </si>
  <si>
    <t>(je Statorseite)</t>
  </si>
  <si>
    <t>Abstand zwischen Stator und Magneten</t>
  </si>
  <si>
    <t>5. Abstand (mm)</t>
  </si>
  <si>
    <t>Dicke(Höhe)</t>
  </si>
  <si>
    <t>wenn rot, dann zu dick !</t>
  </si>
  <si>
    <t>6. Drahtlänge:</t>
  </si>
  <si>
    <t>Drahtlänge/Spule</t>
  </si>
  <si>
    <t>Gesamtlänge aller Spulen</t>
  </si>
  <si>
    <t>Gesamtgewicht aller Spulen</t>
  </si>
  <si>
    <t>g</t>
  </si>
  <si>
    <t>7. Innenwiderstand</t>
  </si>
  <si>
    <t>Spezifischer Widerstand des Drahtes</t>
  </si>
  <si>
    <t>1. Widerstand (ohm)</t>
  </si>
  <si>
    <t>Gesamtinnenwiderstand</t>
  </si>
  <si>
    <t>Ohm</t>
  </si>
  <si>
    <t>8. Leistung / Wirkungsgrad:</t>
  </si>
  <si>
    <t>(gilt nur für den Fall von Batterieladung)</t>
  </si>
  <si>
    <t>Luftdichte</t>
  </si>
  <si>
    <t>Kg/m' 3</t>
  </si>
  <si>
    <t>Leistung Rotor</t>
  </si>
  <si>
    <t>Watt</t>
  </si>
  <si>
    <t>Rotorwirkungsgrad</t>
  </si>
  <si>
    <t>%</t>
  </si>
  <si>
    <t>Ladestrom vor Gleichrichter</t>
  </si>
  <si>
    <t>A</t>
  </si>
  <si>
    <t>Spannungsabfall Gleichrichter</t>
  </si>
  <si>
    <t>V</t>
  </si>
  <si>
    <t>Leistung Generator</t>
  </si>
  <si>
    <t>Windgeschwindigkeit (für Leistungsber.)</t>
  </si>
  <si>
    <t>Wirkungsgrad Generator</t>
  </si>
  <si>
    <t>Verlustleistung Generator</t>
  </si>
  <si>
    <t>Verluste durch Gleichrichter</t>
  </si>
  <si>
    <t>Ladeleistung an Batterie</t>
  </si>
  <si>
    <t>Ladestrom nach Gleichrichter</t>
  </si>
  <si>
    <t>Wirk-grad Gen +Gleichrichter</t>
  </si>
  <si>
    <t>Gesamtwirkungsgrad Anlage</t>
  </si>
  <si>
    <t>Dreieckschaltung</t>
  </si>
  <si>
    <t>Strom</t>
  </si>
  <si>
    <t>Summe (Pe+Pv)</t>
  </si>
  <si>
    <t>P(elektrisch)</t>
  </si>
  <si>
    <t>P(Verlust)</t>
  </si>
  <si>
    <t>V(Wind)</t>
  </si>
  <si>
    <t>P(mechanisch)</t>
  </si>
  <si>
    <t>P(elektisch)</t>
  </si>
  <si>
    <t>Verlust Gleichr.</t>
  </si>
  <si>
    <t>P(Batterie)</t>
  </si>
  <si>
    <t>Wirkungsgrad</t>
  </si>
  <si>
    <t>Hilfen:</t>
  </si>
  <si>
    <t>Generator</t>
  </si>
  <si>
    <t>Scheibengenerator Berechnung V1.7</t>
  </si>
  <si>
    <t>Querschnitt</t>
  </si>
  <si>
    <t>max. Strom</t>
  </si>
  <si>
    <t>AC</t>
  </si>
  <si>
    <t>DC</t>
  </si>
  <si>
    <t>nicht wesentlich mehr als Feld G42, sonst nur kurzzeitig!</t>
  </si>
  <si>
    <t>zulässige Stromdichte [A/mm²]</t>
  </si>
  <si>
    <t>Kontrolle Luftspalt</t>
  </si>
  <si>
    <t>16M-12S</t>
  </si>
  <si>
    <t>Durchmesser Magnete Außen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</si>
</sst>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0.0"/>
  </numFmts>
  <fonts count="55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0"/>
      <color indexed="16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0"/>
    </font>
    <font>
      <sz val="14.25"/>
      <color indexed="8"/>
      <name val="Arial"/>
      <family val="0"/>
    </font>
    <font>
      <sz val="13.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4.25"/>
      <color indexed="8"/>
      <name val="Arial"/>
      <family val="0"/>
    </font>
    <font>
      <b/>
      <sz val="17.25"/>
      <color indexed="8"/>
      <name val="Arial"/>
      <family val="0"/>
    </font>
    <font>
      <b/>
      <sz val="1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170" fontId="0" fillId="0" borderId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171" fontId="0" fillId="0" borderId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5" borderId="13" xfId="0" applyFill="1" applyBorder="1" applyAlignment="1">
      <alignment/>
    </xf>
    <xf numFmtId="0" fontId="1" fillId="36" borderId="14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0" xfId="0" applyFill="1" applyAlignment="1">
      <alignment/>
    </xf>
    <xf numFmtId="0" fontId="0" fillId="35" borderId="18" xfId="0" applyFill="1" applyBorder="1" applyAlignment="1">
      <alignment/>
    </xf>
    <xf numFmtId="0" fontId="0" fillId="35" borderId="19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0" fontId="0" fillId="35" borderId="0" xfId="0" applyFont="1" applyFill="1" applyAlignment="1">
      <alignment horizontal="right"/>
    </xf>
    <xf numFmtId="172" fontId="0" fillId="36" borderId="21" xfId="0" applyNumberFormat="1" applyFill="1" applyBorder="1" applyAlignment="1">
      <alignment/>
    </xf>
    <xf numFmtId="0" fontId="1" fillId="34" borderId="22" xfId="0" applyFont="1" applyFill="1" applyBorder="1" applyAlignment="1">
      <alignment/>
    </xf>
    <xf numFmtId="0" fontId="0" fillId="35" borderId="23" xfId="0" applyFont="1" applyFill="1" applyBorder="1" applyAlignment="1">
      <alignment/>
    </xf>
    <xf numFmtId="0" fontId="1" fillId="34" borderId="24" xfId="0" applyFont="1" applyFill="1" applyBorder="1" applyAlignment="1">
      <alignment/>
    </xf>
    <xf numFmtId="2" fontId="0" fillId="36" borderId="21" xfId="0" applyNumberFormat="1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0" fontId="3" fillId="33" borderId="16" xfId="0" applyFont="1" applyFill="1" applyBorder="1" applyAlignment="1">
      <alignment/>
    </xf>
    <xf numFmtId="0" fontId="4" fillId="37" borderId="0" xfId="0" applyFont="1" applyFill="1" applyAlignment="1">
      <alignment/>
    </xf>
    <xf numFmtId="0" fontId="4" fillId="37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0" xfId="0" applyFill="1" applyAlignment="1">
      <alignment/>
    </xf>
    <xf numFmtId="0" fontId="0" fillId="37" borderId="18" xfId="0" applyFill="1" applyBorder="1" applyAlignment="1">
      <alignment/>
    </xf>
    <xf numFmtId="0" fontId="0" fillId="37" borderId="19" xfId="0" applyFont="1" applyFill="1" applyBorder="1" applyAlignment="1">
      <alignment/>
    </xf>
    <xf numFmtId="0" fontId="0" fillId="37" borderId="28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0" fillId="37" borderId="0" xfId="0" applyFont="1" applyFill="1" applyAlignment="1">
      <alignment horizontal="right"/>
    </xf>
    <xf numFmtId="0" fontId="0" fillId="36" borderId="20" xfId="0" applyFill="1" applyBorder="1" applyAlignment="1">
      <alignment/>
    </xf>
    <xf numFmtId="0" fontId="1" fillId="37" borderId="16" xfId="0" applyFont="1" applyFill="1" applyBorder="1" applyAlignment="1">
      <alignment/>
    </xf>
    <xf numFmtId="0" fontId="0" fillId="37" borderId="0" xfId="0" applyFill="1" applyBorder="1" applyAlignment="1">
      <alignment/>
    </xf>
    <xf numFmtId="2" fontId="0" fillId="36" borderId="24" xfId="0" applyNumberFormat="1" applyFill="1" applyBorder="1" applyAlignment="1">
      <alignment/>
    </xf>
    <xf numFmtId="0" fontId="0" fillId="37" borderId="29" xfId="0" applyFont="1" applyFill="1" applyBorder="1" applyAlignment="1">
      <alignment/>
    </xf>
    <xf numFmtId="0" fontId="1" fillId="38" borderId="21" xfId="0" applyFont="1" applyFill="1" applyBorder="1" applyAlignment="1">
      <alignment/>
    </xf>
    <xf numFmtId="2" fontId="0" fillId="37" borderId="0" xfId="0" applyNumberFormat="1" applyFill="1" applyAlignment="1">
      <alignment/>
    </xf>
    <xf numFmtId="0" fontId="0" fillId="37" borderId="30" xfId="0" applyFont="1" applyFill="1" applyBorder="1" applyAlignment="1">
      <alignment/>
    </xf>
    <xf numFmtId="2" fontId="0" fillId="36" borderId="20" xfId="0" applyNumberFormat="1" applyFill="1" applyBorder="1" applyAlignment="1">
      <alignment/>
    </xf>
    <xf numFmtId="0" fontId="0" fillId="37" borderId="31" xfId="0" applyFont="1" applyFill="1" applyBorder="1" applyAlignment="1">
      <alignment/>
    </xf>
    <xf numFmtId="0" fontId="0" fillId="0" borderId="0" xfId="0" applyBorder="1" applyAlignment="1">
      <alignment/>
    </xf>
    <xf numFmtId="0" fontId="0" fillId="37" borderId="0" xfId="0" applyFont="1" applyFill="1" applyBorder="1" applyAlignment="1">
      <alignment horizontal="right"/>
    </xf>
    <xf numFmtId="0" fontId="0" fillId="37" borderId="26" xfId="0" applyFill="1" applyBorder="1" applyAlignment="1">
      <alignment/>
    </xf>
    <xf numFmtId="0" fontId="0" fillId="37" borderId="26" xfId="0" applyFont="1" applyFill="1" applyBorder="1" applyAlignment="1">
      <alignment horizontal="right"/>
    </xf>
    <xf numFmtId="0" fontId="0" fillId="37" borderId="27" xfId="0" applyFill="1" applyBorder="1" applyAlignment="1">
      <alignment/>
    </xf>
    <xf numFmtId="0" fontId="0" fillId="39" borderId="32" xfId="0" applyFont="1" applyFill="1" applyBorder="1" applyAlignment="1">
      <alignment/>
    </xf>
    <xf numFmtId="0" fontId="0" fillId="39" borderId="33" xfId="0" applyFill="1" applyBorder="1" applyAlignment="1">
      <alignment/>
    </xf>
    <xf numFmtId="0" fontId="0" fillId="35" borderId="0" xfId="0" applyFill="1" applyBorder="1" applyAlignment="1">
      <alignment/>
    </xf>
    <xf numFmtId="0" fontId="0" fillId="39" borderId="34" xfId="0" applyFont="1" applyFill="1" applyBorder="1" applyAlignment="1">
      <alignment/>
    </xf>
    <xf numFmtId="0" fontId="0" fillId="39" borderId="35" xfId="0" applyFill="1" applyBorder="1" applyAlignment="1">
      <alignment/>
    </xf>
    <xf numFmtId="0" fontId="0" fillId="35" borderId="0" xfId="0" applyFont="1" applyFill="1" applyAlignment="1">
      <alignment/>
    </xf>
    <xf numFmtId="0" fontId="1" fillId="35" borderId="0" xfId="0" applyFont="1" applyFill="1" applyBorder="1" applyAlignment="1">
      <alignment horizontal="left"/>
    </xf>
    <xf numFmtId="0" fontId="0" fillId="38" borderId="0" xfId="0" applyFont="1" applyFill="1" applyBorder="1" applyAlignment="1">
      <alignment horizontal="right"/>
    </xf>
    <xf numFmtId="0" fontId="0" fillId="36" borderId="21" xfId="0" applyFill="1" applyBorder="1" applyAlignment="1">
      <alignment/>
    </xf>
    <xf numFmtId="0" fontId="0" fillId="35" borderId="36" xfId="0" applyFill="1" applyBorder="1" applyAlignment="1">
      <alignment/>
    </xf>
    <xf numFmtId="0" fontId="0" fillId="39" borderId="37" xfId="0" applyFont="1" applyFill="1" applyBorder="1" applyAlignment="1">
      <alignment/>
    </xf>
    <xf numFmtId="0" fontId="0" fillId="39" borderId="38" xfId="0" applyFill="1" applyBorder="1" applyAlignment="1">
      <alignment/>
    </xf>
    <xf numFmtId="0" fontId="0" fillId="37" borderId="39" xfId="0" applyFill="1" applyBorder="1" applyAlignment="1">
      <alignment/>
    </xf>
    <xf numFmtId="0" fontId="0" fillId="37" borderId="23" xfId="0" applyFont="1" applyFill="1" applyBorder="1" applyAlignment="1">
      <alignment/>
    </xf>
    <xf numFmtId="1" fontId="0" fillId="37" borderId="0" xfId="0" applyNumberFormat="1" applyFill="1" applyAlignment="1">
      <alignment/>
    </xf>
    <xf numFmtId="0" fontId="0" fillId="40" borderId="16" xfId="0" applyFont="1" applyFill="1" applyBorder="1" applyAlignment="1">
      <alignment/>
    </xf>
    <xf numFmtId="1" fontId="0" fillId="36" borderId="21" xfId="0" applyNumberForma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NumberFormat="1" applyAlignment="1">
      <alignment/>
    </xf>
    <xf numFmtId="0" fontId="0" fillId="37" borderId="40" xfId="0" applyFill="1" applyBorder="1" applyAlignment="1">
      <alignment/>
    </xf>
    <xf numFmtId="0" fontId="0" fillId="37" borderId="25" xfId="0" applyFill="1" applyBorder="1" applyAlignment="1">
      <alignment/>
    </xf>
    <xf numFmtId="0" fontId="1" fillId="35" borderId="16" xfId="0" applyFont="1" applyFill="1" applyBorder="1" applyAlignment="1">
      <alignment/>
    </xf>
    <xf numFmtId="2" fontId="1" fillId="38" borderId="21" xfId="0" applyNumberFormat="1" applyFont="1" applyFill="1" applyBorder="1" applyAlignment="1">
      <alignment/>
    </xf>
    <xf numFmtId="0" fontId="6" fillId="35" borderId="18" xfId="0" applyFont="1" applyFill="1" applyBorder="1" applyAlignment="1">
      <alignment/>
    </xf>
    <xf numFmtId="0" fontId="1" fillId="35" borderId="30" xfId="0" applyFont="1" applyFill="1" applyBorder="1" applyAlignment="1">
      <alignment/>
    </xf>
    <xf numFmtId="2" fontId="0" fillId="36" borderId="22" xfId="0" applyNumberFormat="1" applyFill="1" applyBorder="1" applyAlignment="1">
      <alignment/>
    </xf>
    <xf numFmtId="2" fontId="0" fillId="37" borderId="0" xfId="0" applyNumberFormat="1" applyFill="1" applyBorder="1" applyAlignment="1">
      <alignment/>
    </xf>
    <xf numFmtId="0" fontId="0" fillId="35" borderId="41" xfId="0" applyFont="1" applyFill="1" applyBorder="1" applyAlignment="1">
      <alignment/>
    </xf>
    <xf numFmtId="0" fontId="1" fillId="34" borderId="42" xfId="0" applyFont="1" applyFill="1" applyBorder="1" applyAlignment="1">
      <alignment/>
    </xf>
    <xf numFmtId="0" fontId="0" fillId="35" borderId="30" xfId="0" applyFont="1" applyFill="1" applyBorder="1" applyAlignment="1">
      <alignment/>
    </xf>
    <xf numFmtId="0" fontId="0" fillId="40" borderId="17" xfId="0" applyFont="1" applyFill="1" applyBorder="1" applyAlignment="1">
      <alignment/>
    </xf>
    <xf numFmtId="0" fontId="0" fillId="37" borderId="16" xfId="0" applyFont="1" applyFill="1" applyBorder="1" applyAlignment="1">
      <alignment/>
    </xf>
    <xf numFmtId="2" fontId="1" fillId="34" borderId="20" xfId="0" applyNumberFormat="1" applyFont="1" applyFill="1" applyBorder="1" applyAlignment="1">
      <alignment horizontal="left"/>
    </xf>
    <xf numFmtId="0" fontId="0" fillId="37" borderId="0" xfId="0" applyFont="1" applyFill="1" applyBorder="1" applyAlignment="1">
      <alignment/>
    </xf>
    <xf numFmtId="172" fontId="0" fillId="36" borderId="20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left"/>
    </xf>
    <xf numFmtId="172" fontId="0" fillId="36" borderId="22" xfId="0" applyNumberFormat="1" applyFont="1" applyFill="1" applyBorder="1" applyAlignment="1">
      <alignment horizontal="right"/>
    </xf>
    <xf numFmtId="2" fontId="1" fillId="34" borderId="43" xfId="0" applyNumberFormat="1" applyFont="1" applyFill="1" applyBorder="1" applyAlignment="1">
      <alignment horizontal="left"/>
    </xf>
    <xf numFmtId="0" fontId="1" fillId="37" borderId="0" xfId="0" applyFont="1" applyFill="1" applyBorder="1" applyAlignment="1">
      <alignment/>
    </xf>
    <xf numFmtId="172" fontId="1" fillId="36" borderId="22" xfId="0" applyNumberFormat="1" applyFont="1" applyFill="1" applyBorder="1" applyAlignment="1">
      <alignment horizontal="right"/>
    </xf>
    <xf numFmtId="10" fontId="0" fillId="0" borderId="0" xfId="0" applyNumberFormat="1" applyAlignment="1">
      <alignment/>
    </xf>
    <xf numFmtId="172" fontId="7" fillId="36" borderId="22" xfId="0" applyNumberFormat="1" applyFont="1" applyFill="1" applyBorder="1" applyAlignment="1">
      <alignment horizontal="right"/>
    </xf>
    <xf numFmtId="2" fontId="0" fillId="37" borderId="18" xfId="0" applyNumberFormat="1" applyFont="1" applyFill="1" applyBorder="1" applyAlignment="1">
      <alignment horizontal="left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2" fontId="0" fillId="37" borderId="18" xfId="0" applyNumberFormat="1" applyFill="1" applyBorder="1" applyAlignment="1">
      <alignment/>
    </xf>
    <xf numFmtId="0" fontId="0" fillId="37" borderId="44" xfId="0" applyFont="1" applyFill="1" applyBorder="1" applyAlignment="1">
      <alignment/>
    </xf>
    <xf numFmtId="0" fontId="0" fillId="0" borderId="46" xfId="0" applyBorder="1" applyAlignment="1">
      <alignment/>
    </xf>
    <xf numFmtId="10" fontId="0" fillId="0" borderId="0" xfId="0" applyNumberFormat="1" applyFill="1" applyAlignment="1">
      <alignment/>
    </xf>
    <xf numFmtId="0" fontId="0" fillId="37" borderId="47" xfId="0" applyFont="1" applyFill="1" applyBorder="1" applyAlignment="1">
      <alignment/>
    </xf>
    <xf numFmtId="172" fontId="0" fillId="36" borderId="24" xfId="0" applyNumberFormat="1" applyFont="1" applyFill="1" applyBorder="1" applyAlignment="1">
      <alignment horizontal="right"/>
    </xf>
    <xf numFmtId="2" fontId="0" fillId="37" borderId="0" xfId="0" applyNumberFormat="1" applyFont="1" applyFill="1" applyBorder="1" applyAlignment="1">
      <alignment horizontal="left"/>
    </xf>
    <xf numFmtId="0" fontId="0" fillId="37" borderId="17" xfId="0" applyFont="1" applyFill="1" applyBorder="1" applyAlignment="1">
      <alignment/>
    </xf>
    <xf numFmtId="0" fontId="0" fillId="37" borderId="26" xfId="0" applyFont="1" applyFill="1" applyBorder="1" applyAlignment="1">
      <alignment/>
    </xf>
    <xf numFmtId="172" fontId="0" fillId="37" borderId="26" xfId="0" applyNumberFormat="1" applyFont="1" applyFill="1" applyBorder="1" applyAlignment="1">
      <alignment horizontal="right"/>
    </xf>
    <xf numFmtId="0" fontId="8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39" xfId="0" applyFill="1" applyBorder="1" applyAlignment="1">
      <alignment/>
    </xf>
    <xf numFmtId="0" fontId="0" fillId="0" borderId="18" xfId="0" applyBorder="1" applyAlignment="1">
      <alignment/>
    </xf>
    <xf numFmtId="0" fontId="0" fillId="33" borderId="18" xfId="0" applyFill="1" applyBorder="1" applyAlignment="1">
      <alignment/>
    </xf>
    <xf numFmtId="2" fontId="0" fillId="0" borderId="0" xfId="0" applyNumberFormat="1" applyAlignment="1">
      <alignment/>
    </xf>
    <xf numFmtId="0" fontId="0" fillId="35" borderId="0" xfId="0" applyFill="1" applyAlignment="1">
      <alignment horizontal="right" indent="1"/>
    </xf>
    <xf numFmtId="0" fontId="0" fillId="35" borderId="0" xfId="0" applyFill="1" applyAlignment="1">
      <alignment horizontal="right"/>
    </xf>
    <xf numFmtId="172" fontId="1" fillId="34" borderId="20" xfId="0" applyNumberFormat="1" applyFont="1" applyFill="1" applyBorder="1" applyAlignment="1">
      <alignment/>
    </xf>
    <xf numFmtId="0" fontId="10" fillId="0" borderId="0" xfId="0" applyFont="1" applyAlignment="1">
      <alignment/>
    </xf>
    <xf numFmtId="2" fontId="1" fillId="36" borderId="21" xfId="0" applyNumberFormat="1" applyFont="1" applyFill="1" applyBorder="1" applyAlignment="1">
      <alignment/>
    </xf>
    <xf numFmtId="2" fontId="1" fillId="36" borderId="20" xfId="0" applyNumberFormat="1" applyFont="1" applyFill="1" applyBorder="1" applyAlignment="1">
      <alignment/>
    </xf>
    <xf numFmtId="2" fontId="1" fillId="36" borderId="22" xfId="0" applyNumberFormat="1" applyFont="1" applyFill="1" applyBorder="1" applyAlignment="1">
      <alignment/>
    </xf>
    <xf numFmtId="2" fontId="1" fillId="36" borderId="24" xfId="0" applyNumberFormat="1" applyFont="1" applyFill="1" applyBorder="1" applyAlignment="1">
      <alignment/>
    </xf>
    <xf numFmtId="2" fontId="0" fillId="38" borderId="21" xfId="0" applyNumberFormat="1" applyFont="1" applyFill="1" applyBorder="1" applyAlignment="1">
      <alignment/>
    </xf>
    <xf numFmtId="0" fontId="52" fillId="0" borderId="0" xfId="0" applyFont="1" applyAlignment="1">
      <alignment/>
    </xf>
    <xf numFmtId="0" fontId="0" fillId="0" borderId="0" xfId="0" applyAlignment="1">
      <alignment wrapText="1"/>
    </xf>
    <xf numFmtId="172" fontId="53" fillId="36" borderId="22" xfId="0" applyNumberFormat="1" applyFont="1" applyFill="1" applyBorder="1" applyAlignment="1">
      <alignment horizontal="right"/>
    </xf>
    <xf numFmtId="0" fontId="0" fillId="37" borderId="0" xfId="0" applyFill="1" applyAlignment="1">
      <alignment horizontal="left" indent="1"/>
    </xf>
    <xf numFmtId="2" fontId="54" fillId="36" borderId="21" xfId="0" applyNumberFormat="1" applyFont="1" applyFill="1" applyBorder="1" applyAlignment="1">
      <alignment/>
    </xf>
    <xf numFmtId="2" fontId="53" fillId="34" borderId="24" xfId="0" applyNumberFormat="1" applyFont="1" applyFill="1" applyBorder="1" applyAlignment="1">
      <alignment horizontal="left"/>
    </xf>
    <xf numFmtId="0" fontId="52" fillId="34" borderId="20" xfId="0" applyFont="1" applyFill="1" applyBorder="1" applyAlignment="1">
      <alignment/>
    </xf>
    <xf numFmtId="1" fontId="1" fillId="36" borderId="21" xfId="0" applyNumberFormat="1" applyFont="1" applyFill="1" applyBorder="1" applyAlignment="1">
      <alignment/>
    </xf>
    <xf numFmtId="172" fontId="1" fillId="0" borderId="0" xfId="0" applyNumberFormat="1" applyFont="1" applyAlignment="1">
      <alignment/>
    </xf>
    <xf numFmtId="0" fontId="52" fillId="34" borderId="21" xfId="0" applyFont="1" applyFill="1" applyBorder="1" applyAlignment="1">
      <alignment/>
    </xf>
    <xf numFmtId="0" fontId="52" fillId="34" borderId="22" xfId="0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Leistungskurven</a:t>
            </a:r>
          </a:p>
        </c:rich>
      </c:tx>
      <c:layout>
        <c:manualLayout>
          <c:xMode val="factor"/>
          <c:yMode val="factor"/>
          <c:x val="-0.0057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455"/>
          <c:w val="0.78875"/>
          <c:h val="0.76025"/>
        </c:manualLayout>
      </c:layout>
      <c:scatterChart>
        <c:scatterStyle val="lineMarker"/>
        <c:varyColors val="0"/>
        <c:ser>
          <c:idx val="0"/>
          <c:order val="0"/>
          <c:tx>
            <c:v>Generator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Sheet2!$H$7:$H$33</c:f>
              <c:numCache>
                <c:ptCount val="27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Sheet2!$J$7:$J$33</c:f>
              <c:numCache>
                <c:ptCount val="27"/>
                <c:pt idx="0">
                  <c:v>#N/A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60</c:v>
                </c:pt>
                <c:pt idx="5">
                  <c:v>84</c:v>
                </c:pt>
                <c:pt idx="6">
                  <c:v>108</c:v>
                </c:pt>
                <c:pt idx="7">
                  <c:v>144</c:v>
                </c:pt>
                <c:pt idx="8">
                  <c:v>192</c:v>
                </c:pt>
                <c:pt idx="9">
                  <c:v>240</c:v>
                </c:pt>
                <c:pt idx="10">
                  <c:v>288</c:v>
                </c:pt>
                <c:pt idx="11">
                  <c:v>348</c:v>
                </c:pt>
                <c:pt idx="12">
                  <c:v>420</c:v>
                </c:pt>
                <c:pt idx="13">
                  <c:v>491.99999999999994</c:v>
                </c:pt>
                <c:pt idx="14">
                  <c:v>564</c:v>
                </c:pt>
                <c:pt idx="15">
                  <c:v>648</c:v>
                </c:pt>
                <c:pt idx="16">
                  <c:v>744</c:v>
                </c:pt>
                <c:pt idx="17">
                  <c:v>840</c:v>
                </c:pt>
                <c:pt idx="18">
                  <c:v>936</c:v>
                </c:pt>
                <c:pt idx="19">
                  <c:v>1032</c:v>
                </c:pt>
                <c:pt idx="20">
                  <c:v>1140</c:v>
                </c:pt>
              </c:numCache>
            </c:numRef>
          </c:yVal>
          <c:smooth val="1"/>
        </c:ser>
        <c:ser>
          <c:idx val="1"/>
          <c:order val="1"/>
          <c:tx>
            <c:v>Repeller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Sheet2!$H$7:$H$27</c:f>
              <c:numCache>
                <c:ptCount val="21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Sheet2!$I$7:$I$27</c:f>
              <c:numCache>
                <c:ptCount val="21"/>
                <c:pt idx="0">
                  <c:v>7.79014533024</c:v>
                </c:pt>
                <c:pt idx="1">
                  <c:v>15.215127598125</c:v>
                </c:pt>
                <c:pt idx="2">
                  <c:v>26.29174048956</c:v>
                </c:pt>
                <c:pt idx="3">
                  <c:v>41.750310129255</c:v>
                </c:pt>
                <c:pt idx="4">
                  <c:v>62.32116264192</c:v>
                </c:pt>
                <c:pt idx="5">
                  <c:v>88.734624152265</c:v>
                </c:pt>
                <c:pt idx="6">
                  <c:v>121.721020785</c:v>
                </c:pt>
                <c:pt idx="7">
                  <c:v>162.01067866483498</c:v>
                </c:pt>
                <c:pt idx="8">
                  <c:v>210.33392391648</c:v>
                </c:pt>
                <c:pt idx="9">
                  <c:v>267.421082664645</c:v>
                </c:pt>
                <c:pt idx="10">
                  <c:v>334.00248103404</c:v>
                </c:pt>
                <c:pt idx="11">
                  <c:v>410.80844514937496</c:v>
                </c:pt>
                <c:pt idx="12">
                  <c:v>498.56930113536</c:v>
                </c:pt>
                <c:pt idx="13">
                  <c:v>598.015375116705</c:v>
                </c:pt>
                <c:pt idx="14">
                  <c:v>709.87699321812</c:v>
                </c:pt>
                <c:pt idx="15">
                  <c:v>834.8844815643149</c:v>
                </c:pt>
                <c:pt idx="16">
                  <c:v>973.76816628</c:v>
                </c:pt>
                <c:pt idx="17">
                  <c:v>1127.258373489885</c:v>
                </c:pt>
                <c:pt idx="18">
                  <c:v>1296.0854293186799</c:v>
                </c:pt>
                <c:pt idx="19">
                  <c:v>1480.9796598910948</c:v>
                </c:pt>
                <c:pt idx="20">
                  <c:v>1682.67139133184</c:v>
                </c:pt>
              </c:numCache>
            </c:numRef>
          </c:yVal>
          <c:smooth val="1"/>
        </c:ser>
        <c:axId val="26940270"/>
        <c:axId val="41135839"/>
      </c:scatterChart>
      <c:valAx>
        <c:axId val="26940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Windgeschwindigkeit (m/s)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35839"/>
        <c:crossesAt val="0"/>
        <c:crossBetween val="midCat"/>
        <c:dispUnits/>
        <c:majorUnit val="1"/>
      </c:valAx>
      <c:valAx>
        <c:axId val="411358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Leistung (W)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40270"/>
        <c:crossesAt val="0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49"/>
          <c:y val="0.43425"/>
          <c:w val="0.14425"/>
          <c:h val="0.1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Leistungskurven</a:t>
            </a:r>
          </a:p>
        </c:rich>
      </c:tx>
      <c:layout>
        <c:manualLayout>
          <c:xMode val="factor"/>
          <c:yMode val="factor"/>
          <c:x val="-0.009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36"/>
          <c:w val="0.81525"/>
          <c:h val="0.776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Sheet3!$H$7:$H$33</c:f>
              <c:numCache>
                <c:ptCount val="27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Sheet3!$J$7:$J$33</c:f>
              <c:numCache>
                <c:ptCount val="27"/>
                <c:pt idx="0">
                  <c:v>#N/A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60</c:v>
                </c:pt>
                <c:pt idx="5">
                  <c:v>84</c:v>
                </c:pt>
                <c:pt idx="6">
                  <c:v>108</c:v>
                </c:pt>
                <c:pt idx="7">
                  <c:v>156</c:v>
                </c:pt>
                <c:pt idx="8">
                  <c:v>192</c:v>
                </c:pt>
                <c:pt idx="9">
                  <c:v>252</c:v>
                </c:pt>
                <c:pt idx="10">
                  <c:v>300</c:v>
                </c:pt>
                <c:pt idx="11">
                  <c:v>372</c:v>
                </c:pt>
                <c:pt idx="12">
                  <c:v>444</c:v>
                </c:pt>
                <c:pt idx="13">
                  <c:v>528</c:v>
                </c:pt>
                <c:pt idx="14">
                  <c:v>612</c:v>
                </c:pt>
                <c:pt idx="15">
                  <c:v>708</c:v>
                </c:pt>
                <c:pt idx="16">
                  <c:v>816</c:v>
                </c:pt>
                <c:pt idx="17">
                  <c:v>924</c:v>
                </c:pt>
                <c:pt idx="18">
                  <c:v>1032</c:v>
                </c:pt>
                <c:pt idx="19">
                  <c:v>1152</c:v>
                </c:pt>
                <c:pt idx="20">
                  <c:v>1284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Sheet3!$H$7:$H$27</c:f>
              <c:numCache>
                <c:ptCount val="21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Sheet3!$I$7:$I$27</c:f>
              <c:numCache>
                <c:ptCount val="21"/>
                <c:pt idx="0">
                  <c:v>7.79014533024</c:v>
                </c:pt>
                <c:pt idx="1">
                  <c:v>15.215127598125</c:v>
                </c:pt>
                <c:pt idx="2">
                  <c:v>26.29174048956</c:v>
                </c:pt>
                <c:pt idx="3">
                  <c:v>41.750310129255</c:v>
                </c:pt>
                <c:pt idx="4">
                  <c:v>62.32116264192</c:v>
                </c:pt>
                <c:pt idx="5">
                  <c:v>88.734624152265</c:v>
                </c:pt>
                <c:pt idx="6">
                  <c:v>121.721020785</c:v>
                </c:pt>
                <c:pt idx="7">
                  <c:v>162.01067866483498</c:v>
                </c:pt>
                <c:pt idx="8">
                  <c:v>210.33392391648</c:v>
                </c:pt>
                <c:pt idx="9">
                  <c:v>267.421082664645</c:v>
                </c:pt>
                <c:pt idx="10">
                  <c:v>334.00248103404</c:v>
                </c:pt>
                <c:pt idx="11">
                  <c:v>410.80844514937496</c:v>
                </c:pt>
                <c:pt idx="12">
                  <c:v>498.56930113536</c:v>
                </c:pt>
                <c:pt idx="13">
                  <c:v>598.015375116705</c:v>
                </c:pt>
                <c:pt idx="14">
                  <c:v>709.87699321812</c:v>
                </c:pt>
                <c:pt idx="15">
                  <c:v>834.8844815643149</c:v>
                </c:pt>
                <c:pt idx="16">
                  <c:v>973.76816628</c:v>
                </c:pt>
                <c:pt idx="17">
                  <c:v>1127.258373489885</c:v>
                </c:pt>
                <c:pt idx="18">
                  <c:v>1296.0854293186799</c:v>
                </c:pt>
                <c:pt idx="19">
                  <c:v>1480.9796598910948</c:v>
                </c:pt>
                <c:pt idx="20">
                  <c:v>1682.67139133184</c:v>
                </c:pt>
              </c:numCache>
            </c:numRef>
          </c:yVal>
          <c:smooth val="1"/>
        </c:ser>
        <c:axId val="34678232"/>
        <c:axId val="43668633"/>
      </c:scatterChart>
      <c:valAx>
        <c:axId val="346782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Windgeschwindigkeit (m/s)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68633"/>
        <c:crossesAt val="0"/>
        <c:crossBetween val="midCat"/>
        <c:dispUnits/>
        <c:majorUnit val="1"/>
      </c:valAx>
      <c:valAx>
        <c:axId val="436686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Leistung (W)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78232"/>
        <c:crossesAt val="0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43875"/>
          <c:w val="0.11625"/>
          <c:h val="0.1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95</xdr:row>
      <xdr:rowOff>228600</xdr:rowOff>
    </xdr:from>
    <xdr:to>
      <xdr:col>7</xdr:col>
      <xdr:colOff>9525</xdr:colOff>
      <xdr:row>124</xdr:row>
      <xdr:rowOff>0</xdr:rowOff>
    </xdr:to>
    <xdr:graphicFrame>
      <xdr:nvGraphicFramePr>
        <xdr:cNvPr id="1" name="Diagramm 1"/>
        <xdr:cNvGraphicFramePr/>
      </xdr:nvGraphicFramePr>
      <xdr:xfrm>
        <a:off x="295275" y="15925800"/>
        <a:ext cx="85248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124</xdr:row>
      <xdr:rowOff>219075</xdr:rowOff>
    </xdr:from>
    <xdr:to>
      <xdr:col>7</xdr:col>
      <xdr:colOff>9525</xdr:colOff>
      <xdr:row>154</xdr:row>
      <xdr:rowOff>152400</xdr:rowOff>
    </xdr:to>
    <xdr:graphicFrame>
      <xdr:nvGraphicFramePr>
        <xdr:cNvPr id="2" name="Diagramm 2"/>
        <xdr:cNvGraphicFramePr/>
      </xdr:nvGraphicFramePr>
      <xdr:xfrm>
        <a:off x="304800" y="20678775"/>
        <a:ext cx="8515350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85725</xdr:colOff>
      <xdr:row>2</xdr:row>
      <xdr:rowOff>57150</xdr:rowOff>
    </xdr:from>
    <xdr:to>
      <xdr:col>15</xdr:col>
      <xdr:colOff>600075</xdr:colOff>
      <xdr:row>25</xdr:row>
      <xdr:rowOff>133350</xdr:rowOff>
    </xdr:to>
    <xdr:pic>
      <xdr:nvPicPr>
        <xdr:cNvPr id="3" name="Picture 6" descr="legend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25075" y="447675"/>
          <a:ext cx="4171950" cy="3800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"/>
  <sheetViews>
    <sheetView tabSelected="1" zoomScale="95" zoomScaleNormal="95" zoomScalePageLayoutView="0" workbookViewId="0" topLeftCell="A4">
      <selection activeCell="D15" sqref="D15"/>
    </sheetView>
  </sheetViews>
  <sheetFormatPr defaultColWidth="9.140625" defaultRowHeight="12.75"/>
  <cols>
    <col min="1" max="1" width="4.421875" style="0" customWidth="1"/>
    <col min="2" max="2" width="36.57421875" style="0" customWidth="1"/>
    <col min="3" max="3" width="18.00390625" style="0" customWidth="1"/>
    <col min="4" max="4" width="9.140625" style="0" customWidth="1"/>
    <col min="5" max="5" width="28.57421875" style="0" customWidth="1"/>
    <col min="6" max="6" width="19.7109375" style="0" customWidth="1"/>
    <col min="7" max="7" width="15.7109375" style="0" customWidth="1"/>
    <col min="8" max="8" width="9.28125" style="0" customWidth="1"/>
  </cols>
  <sheetData>
    <row r="1" spans="2:5" s="1" customFormat="1" ht="18">
      <c r="B1" s="2" t="s">
        <v>128</v>
      </c>
      <c r="E1" s="2" t="s">
        <v>136</v>
      </c>
    </row>
    <row r="2" ht="12.75">
      <c r="G2" s="3"/>
    </row>
    <row r="3" spans="2:7" ht="12.75">
      <c r="B3" s="4" t="s">
        <v>0</v>
      </c>
      <c r="C3" s="5" t="s">
        <v>1</v>
      </c>
      <c r="D3" s="6"/>
      <c r="E3" s="7"/>
      <c r="F3" s="8" t="s">
        <v>2</v>
      </c>
      <c r="G3" s="9" t="s">
        <v>3</v>
      </c>
    </row>
    <row r="4" spans="2:7" ht="12.75">
      <c r="B4" s="10"/>
      <c r="C4" s="11"/>
      <c r="D4" s="12"/>
      <c r="E4" s="12"/>
      <c r="F4" s="12"/>
      <c r="G4" s="13"/>
    </row>
    <row r="5" spans="2:7" ht="12.75">
      <c r="B5" s="14" t="s">
        <v>4</v>
      </c>
      <c r="C5" s="12" t="s">
        <v>5</v>
      </c>
      <c r="D5" s="128">
        <v>5.5</v>
      </c>
      <c r="E5" s="16" t="s">
        <v>6</v>
      </c>
      <c r="F5" s="17">
        <f>(D6*D5*60)/(2*PI()*(D7/2))</f>
        <v>131.30282805081364</v>
      </c>
      <c r="G5" s="13" t="s">
        <v>7</v>
      </c>
    </row>
    <row r="6" spans="2:7" ht="12.75">
      <c r="B6" s="14" t="s">
        <v>8</v>
      </c>
      <c r="C6" s="12" t="s">
        <v>9</v>
      </c>
      <c r="D6" s="18">
        <v>3</v>
      </c>
      <c r="E6" s="12"/>
      <c r="F6" s="12"/>
      <c r="G6" s="13"/>
    </row>
    <row r="7" spans="2:7" ht="12.75">
      <c r="B7" s="14" t="s">
        <v>10</v>
      </c>
      <c r="C7" s="19" t="s">
        <v>11</v>
      </c>
      <c r="D7" s="20">
        <v>2.4</v>
      </c>
      <c r="E7" s="16" t="s">
        <v>12</v>
      </c>
      <c r="F7" s="21">
        <f>F5/60</f>
        <v>2.1883804675135607</v>
      </c>
      <c r="G7" s="13" t="s">
        <v>13</v>
      </c>
    </row>
    <row r="8" spans="2:7" ht="12.75">
      <c r="B8" s="22"/>
      <c r="C8" s="23"/>
      <c r="D8" s="23"/>
      <c r="E8" s="23"/>
      <c r="F8" s="23"/>
      <c r="G8" s="24"/>
    </row>
    <row r="9" spans="2:10" ht="12.75">
      <c r="B9" s="25" t="s">
        <v>14</v>
      </c>
      <c r="C9" s="26"/>
      <c r="D9" s="26"/>
      <c r="E9" s="26"/>
      <c r="F9" s="26"/>
      <c r="G9" s="27"/>
      <c r="J9" s="28"/>
    </row>
    <row r="10" spans="2:10" ht="12.75">
      <c r="B10" s="29"/>
      <c r="C10" s="30"/>
      <c r="D10" s="31"/>
      <c r="E10" s="31"/>
      <c r="F10" s="31"/>
      <c r="G10" s="32"/>
      <c r="J10" s="28"/>
    </row>
    <row r="11" spans="2:10" ht="12.75">
      <c r="B11" s="33" t="s">
        <v>15</v>
      </c>
      <c r="C11" s="34" t="s">
        <v>16</v>
      </c>
      <c r="D11" s="131">
        <v>12</v>
      </c>
      <c r="E11" s="36" t="s">
        <v>17</v>
      </c>
      <c r="F11" s="37">
        <f>(D14+(D16*2)+D17+D15+(D16*2))*D11/2/1000</f>
        <v>0.777</v>
      </c>
      <c r="G11" s="32" t="s">
        <v>18</v>
      </c>
      <c r="J11" s="28"/>
    </row>
    <row r="12" spans="2:10" ht="12.75">
      <c r="B12" s="38" t="s">
        <v>19</v>
      </c>
      <c r="C12" s="39"/>
      <c r="D12" s="31"/>
      <c r="E12" s="36" t="s">
        <v>20</v>
      </c>
      <c r="F12" s="40">
        <f>F11/(2*PI())*1000</f>
        <v>123.66339078240269</v>
      </c>
      <c r="G12" s="32" t="s">
        <v>21</v>
      </c>
      <c r="J12" s="28"/>
    </row>
    <row r="13" spans="2:10" ht="12.75">
      <c r="B13" s="29" t="s">
        <v>22</v>
      </c>
      <c r="C13" s="41" t="s">
        <v>23</v>
      </c>
      <c r="D13" s="15">
        <v>47.6</v>
      </c>
      <c r="E13" s="31"/>
      <c r="F13" s="31"/>
      <c r="G13" s="32"/>
      <c r="J13" s="28"/>
    </row>
    <row r="14" spans="2:10" ht="12.75">
      <c r="B14" s="29" t="s">
        <v>24</v>
      </c>
      <c r="C14" s="29" t="s">
        <v>25</v>
      </c>
      <c r="D14" s="18">
        <v>41.5</v>
      </c>
      <c r="E14" s="36" t="s">
        <v>26</v>
      </c>
      <c r="F14" s="21">
        <f>(F5/60)*F11</f>
        <v>1.7003716232580368</v>
      </c>
      <c r="G14" s="32" t="s">
        <v>27</v>
      </c>
      <c r="J14" s="28"/>
    </row>
    <row r="15" spans="2:7" ht="12.75">
      <c r="B15" s="29" t="s">
        <v>28</v>
      </c>
      <c r="C15" s="29" t="s">
        <v>29</v>
      </c>
      <c r="D15" s="18">
        <v>10</v>
      </c>
      <c r="E15" s="31"/>
      <c r="F15" s="31"/>
      <c r="G15" s="32"/>
    </row>
    <row r="16" spans="2:11" ht="12.75">
      <c r="B16" s="29" t="s">
        <v>30</v>
      </c>
      <c r="C16" s="29" t="s">
        <v>31</v>
      </c>
      <c r="D16" s="42">
        <v>18</v>
      </c>
      <c r="E16" s="31"/>
      <c r="F16" s="31"/>
      <c r="G16" s="32"/>
      <c r="K16" s="3"/>
    </row>
    <row r="17" spans="2:11" ht="12.75">
      <c r="B17" s="29" t="s">
        <v>32</v>
      </c>
      <c r="C17" s="29" t="s">
        <v>33</v>
      </c>
      <c r="D17" s="18">
        <v>6</v>
      </c>
      <c r="E17" s="31"/>
      <c r="F17" s="43"/>
      <c r="G17" s="32"/>
      <c r="K17" s="3"/>
    </row>
    <row r="18" spans="2:11" ht="12.75">
      <c r="B18" s="39" t="s">
        <v>34</v>
      </c>
      <c r="C18" s="44" t="s">
        <v>35</v>
      </c>
      <c r="D18" s="20">
        <v>10</v>
      </c>
      <c r="E18" s="36" t="s">
        <v>36</v>
      </c>
      <c r="F18" s="45">
        <f>(D11*(D15+(D16*2)+(D17*2))/PI())/10/1.25+(0.2*D18)+(2*D13/10)+(4*D16/10)</f>
        <v>36.44349446271347</v>
      </c>
      <c r="G18" s="46" t="s">
        <v>37</v>
      </c>
      <c r="H18" s="47"/>
      <c r="I18" s="47"/>
      <c r="K18" s="3"/>
    </row>
    <row r="19" spans="2:11" ht="12.75">
      <c r="B19" s="39"/>
      <c r="C19" s="39"/>
      <c r="D19" s="39"/>
      <c r="E19" s="48" t="s">
        <v>38</v>
      </c>
      <c r="F19" s="40">
        <f>(D11*(D15+(D16*2)+(D17*2))/PI())/10/1.25-(2*D16/10)+(2*D13/10)+(4*D16/10)+2</f>
        <v>32.843494462713466</v>
      </c>
      <c r="G19" s="46" t="s">
        <v>37</v>
      </c>
      <c r="K19" s="3"/>
    </row>
    <row r="20" spans="2:7" ht="12.75">
      <c r="B20" s="49"/>
      <c r="C20" s="49"/>
      <c r="D20" s="49"/>
      <c r="E20" s="50" t="s">
        <v>39</v>
      </c>
      <c r="F20" s="49"/>
      <c r="G20" s="51"/>
    </row>
    <row r="21" spans="2:11" ht="12.75">
      <c r="B21" s="25" t="s">
        <v>40</v>
      </c>
      <c r="C21" s="12"/>
      <c r="D21" s="12"/>
      <c r="E21" s="12"/>
      <c r="F21" s="12"/>
      <c r="G21" s="13"/>
      <c r="H21" s="52" t="s">
        <v>41</v>
      </c>
      <c r="I21" s="53">
        <v>1.43</v>
      </c>
      <c r="K21" s="3"/>
    </row>
    <row r="22" spans="2:11" ht="12.75">
      <c r="B22" s="10"/>
      <c r="C22" s="11"/>
      <c r="D22" s="54"/>
      <c r="E22" s="12"/>
      <c r="F22" s="12"/>
      <c r="G22" s="13"/>
      <c r="H22" s="55" t="s">
        <v>42</v>
      </c>
      <c r="I22" s="56">
        <v>1.4</v>
      </c>
      <c r="K22" s="3"/>
    </row>
    <row r="23" spans="2:11" ht="12.75">
      <c r="B23" s="14" t="s">
        <v>43</v>
      </c>
      <c r="C23" s="11" t="s">
        <v>44</v>
      </c>
      <c r="D23" s="35">
        <v>10</v>
      </c>
      <c r="F23" s="54"/>
      <c r="G23" s="13"/>
      <c r="H23" s="55" t="s">
        <v>45</v>
      </c>
      <c r="I23" s="56">
        <v>1.38</v>
      </c>
      <c r="K23" s="3"/>
    </row>
    <row r="24" spans="2:11" ht="12.75">
      <c r="B24" s="14" t="s">
        <v>46</v>
      </c>
      <c r="C24" s="57" t="s">
        <v>47</v>
      </c>
      <c r="D24" s="42">
        <v>18</v>
      </c>
      <c r="E24" s="58" t="s">
        <v>48</v>
      </c>
      <c r="F24" s="54"/>
      <c r="G24" s="13"/>
      <c r="H24" s="55" t="s">
        <v>49</v>
      </c>
      <c r="I24" s="56">
        <v>1.32</v>
      </c>
      <c r="K24" s="3"/>
    </row>
    <row r="25" spans="2:11" ht="12.75">
      <c r="B25" s="14" t="s">
        <v>50</v>
      </c>
      <c r="C25" s="10" t="s">
        <v>51</v>
      </c>
      <c r="D25" s="18">
        <v>1.32</v>
      </c>
      <c r="E25" s="59" t="s">
        <v>52</v>
      </c>
      <c r="F25" s="60">
        <f>D25-((D25*(D24/(2*D23)))*0.5)</f>
        <v>0.726</v>
      </c>
      <c r="G25" s="13" t="s">
        <v>53</v>
      </c>
      <c r="H25" s="55" t="s">
        <v>54</v>
      </c>
      <c r="I25" s="56">
        <v>1.28</v>
      </c>
      <c r="K25" s="3"/>
    </row>
    <row r="26" spans="2:11" ht="12.75">
      <c r="B26" s="22"/>
      <c r="C26" s="61"/>
      <c r="D26" s="61"/>
      <c r="E26" s="23"/>
      <c r="F26" s="23"/>
      <c r="G26" s="24"/>
      <c r="H26" s="62" t="s">
        <v>55</v>
      </c>
      <c r="I26" s="63">
        <v>1.25</v>
      </c>
      <c r="K26" s="3"/>
    </row>
    <row r="27" spans="2:11" ht="12.75">
      <c r="B27" s="25" t="s">
        <v>56</v>
      </c>
      <c r="C27" s="31"/>
      <c r="D27" s="31"/>
      <c r="E27" s="31"/>
      <c r="F27" s="31"/>
      <c r="G27" s="64"/>
      <c r="K27" s="3"/>
    </row>
    <row r="28" spans="2:7" ht="12.75">
      <c r="B28" s="29"/>
      <c r="C28" s="30"/>
      <c r="D28" s="31"/>
      <c r="E28" s="31"/>
      <c r="F28" s="31"/>
      <c r="G28" s="32"/>
    </row>
    <row r="29" spans="2:11" ht="12.75">
      <c r="B29" s="33" t="s">
        <v>57</v>
      </c>
      <c r="C29" s="31" t="s">
        <v>58</v>
      </c>
      <c r="D29" s="128">
        <v>120</v>
      </c>
      <c r="E29" s="125"/>
      <c r="F29" s="31"/>
      <c r="G29" s="32"/>
      <c r="K29" t="s">
        <v>137</v>
      </c>
    </row>
    <row r="30" spans="2:11" ht="12.75">
      <c r="B30" s="33" t="s">
        <v>59</v>
      </c>
      <c r="C30" s="31" t="s">
        <v>25</v>
      </c>
      <c r="D30" s="18">
        <v>30</v>
      </c>
      <c r="E30" s="31"/>
      <c r="F30" s="31"/>
      <c r="G30" s="32"/>
      <c r="I30">
        <f>(D11*(D15+(D16*2)+(D17*2))/PI())/1.25</f>
        <v>177.23494462713467</v>
      </c>
      <c r="J30">
        <f>+(2*D31)</f>
        <v>92</v>
      </c>
      <c r="K30">
        <f>I30+J30</f>
        <v>269.23494462713467</v>
      </c>
    </row>
    <row r="31" spans="2:7" ht="12.75">
      <c r="B31" s="33" t="s">
        <v>60</v>
      </c>
      <c r="C31" s="31" t="s">
        <v>61</v>
      </c>
      <c r="D31" s="18">
        <v>46</v>
      </c>
      <c r="E31" s="31"/>
      <c r="F31" s="31"/>
      <c r="G31" s="32"/>
    </row>
    <row r="32" spans="2:7" ht="12.75">
      <c r="B32" s="33" t="s">
        <v>62</v>
      </c>
      <c r="C32" s="31" t="s">
        <v>63</v>
      </c>
      <c r="D32" s="132">
        <v>16</v>
      </c>
      <c r="E32" s="31"/>
      <c r="F32" s="31"/>
      <c r="G32" s="32"/>
    </row>
    <row r="33" spans="2:7" ht="12.75">
      <c r="B33" s="33" t="s">
        <v>64</v>
      </c>
      <c r="C33" s="65" t="s">
        <v>65</v>
      </c>
      <c r="D33" s="20">
        <v>3</v>
      </c>
      <c r="E33" s="31"/>
      <c r="F33" s="31"/>
      <c r="G33" s="32"/>
    </row>
    <row r="34" spans="2:7" ht="12.75">
      <c r="B34" s="29"/>
      <c r="C34" s="31"/>
      <c r="D34" s="31"/>
      <c r="E34" s="30"/>
      <c r="F34" s="66"/>
      <c r="G34" s="32"/>
    </row>
    <row r="35" spans="2:10" ht="12.75">
      <c r="B35" s="67" t="s">
        <v>66</v>
      </c>
      <c r="C35" s="31"/>
      <c r="D35" s="32"/>
      <c r="E35" s="31" t="s">
        <v>67</v>
      </c>
      <c r="F35" s="129">
        <f>((((D29+1.4)/(SQRT(D33)*SQRT(2)))/((2*D32*F25*F7*D30/1000*D31/1000)*(D11/D33))))</f>
        <v>176.60156789514156</v>
      </c>
      <c r="G35" s="32" t="s">
        <v>68</v>
      </c>
      <c r="H35" s="69"/>
      <c r="J35" s="70"/>
    </row>
    <row r="36" spans="2:7" ht="12.75">
      <c r="B36" s="29"/>
      <c r="C36" s="31"/>
      <c r="D36" s="32"/>
      <c r="E36" s="31"/>
      <c r="F36" s="71"/>
      <c r="G36" s="32"/>
    </row>
    <row r="37" spans="2:7" ht="12.75">
      <c r="B37" s="67" t="s">
        <v>69</v>
      </c>
      <c r="C37" s="31"/>
      <c r="D37" s="32"/>
      <c r="E37" s="65" t="s">
        <v>67</v>
      </c>
      <c r="F37" s="68">
        <f>(((D29+1.4)/1.414)/(2*D32*F25*F7*D30/1000*D31/1000))/(D11/D33)</f>
        <v>305.92908707112895</v>
      </c>
      <c r="G37" s="32" t="s">
        <v>68</v>
      </c>
    </row>
    <row r="38" spans="2:7" ht="12.75">
      <c r="B38" s="72"/>
      <c r="C38" s="49"/>
      <c r="D38" s="49"/>
      <c r="E38" s="49"/>
      <c r="F38" s="49"/>
      <c r="G38" s="51"/>
    </row>
    <row r="39" spans="2:7" ht="12.75">
      <c r="B39" s="25" t="s">
        <v>70</v>
      </c>
      <c r="C39" s="12"/>
      <c r="D39" s="12"/>
      <c r="E39" s="12"/>
      <c r="F39" s="12"/>
      <c r="G39" s="13"/>
    </row>
    <row r="40" spans="2:7" ht="26.25" thickBot="1">
      <c r="B40" s="10"/>
      <c r="C40" s="11"/>
      <c r="D40" s="12"/>
      <c r="E40" s="113" t="s">
        <v>129</v>
      </c>
      <c r="F40" s="123" t="s">
        <v>134</v>
      </c>
      <c r="G40" s="114" t="s">
        <v>130</v>
      </c>
    </row>
    <row r="41" spans="2:8" ht="13.5" thickBot="1">
      <c r="B41" s="14" t="s">
        <v>71</v>
      </c>
      <c r="C41" s="12" t="s">
        <v>72</v>
      </c>
      <c r="D41" s="128">
        <v>1</v>
      </c>
      <c r="E41" s="21">
        <f>D43*3.14/4*D41^2</f>
        <v>0.785</v>
      </c>
      <c r="F41" s="115">
        <v>4</v>
      </c>
      <c r="G41" s="21">
        <f>E41*F41</f>
        <v>3.14</v>
      </c>
      <c r="H41" t="s">
        <v>131</v>
      </c>
    </row>
    <row r="42" spans="2:9" ht="16.5" thickBot="1">
      <c r="B42" s="14" t="s">
        <v>73</v>
      </c>
      <c r="C42" s="12" t="s">
        <v>74</v>
      </c>
      <c r="D42" s="18">
        <v>1.8</v>
      </c>
      <c r="E42" s="12"/>
      <c r="F42" s="12"/>
      <c r="G42" s="126">
        <f>G41*1.28</f>
        <v>4.0192000000000005</v>
      </c>
      <c r="H42" t="s">
        <v>132</v>
      </c>
      <c r="I42" s="116"/>
    </row>
    <row r="43" spans="2:7" ht="12.75">
      <c r="B43" s="14" t="s">
        <v>75</v>
      </c>
      <c r="C43" s="10" t="s">
        <v>76</v>
      </c>
      <c r="D43" s="132">
        <v>1</v>
      </c>
      <c r="E43" s="12"/>
      <c r="F43" s="12"/>
      <c r="G43" s="13"/>
    </row>
    <row r="44" spans="2:7" ht="12.75">
      <c r="B44" s="14" t="s">
        <v>77</v>
      </c>
      <c r="C44" s="54" t="s">
        <v>78</v>
      </c>
      <c r="D44" s="18">
        <v>0.3</v>
      </c>
      <c r="E44" s="12" t="s">
        <v>79</v>
      </c>
      <c r="F44" s="12"/>
      <c r="G44" s="13"/>
    </row>
    <row r="45" spans="2:7" ht="12.75">
      <c r="B45" s="14" t="s">
        <v>80</v>
      </c>
      <c r="C45" s="19" t="s">
        <v>81</v>
      </c>
      <c r="D45" s="20">
        <v>1</v>
      </c>
      <c r="E45" s="12" t="s">
        <v>79</v>
      </c>
      <c r="F45" s="12"/>
      <c r="G45" s="13"/>
    </row>
    <row r="46" spans="2:7" ht="12.75">
      <c r="B46" s="10"/>
      <c r="C46" s="54"/>
      <c r="D46" s="54"/>
      <c r="E46" s="11"/>
      <c r="F46" s="54"/>
      <c r="G46" s="13"/>
    </row>
    <row r="47" spans="2:9" ht="12.75">
      <c r="B47" s="67" t="s">
        <v>66</v>
      </c>
      <c r="C47" s="12"/>
      <c r="D47" s="12"/>
      <c r="E47" s="73" t="s">
        <v>82</v>
      </c>
      <c r="F47" s="74">
        <f>(PI()*((D41/2)*(D41/2))*F35*D43*D42)/D16</f>
        <v>13.870254707795393</v>
      </c>
      <c r="G47" s="13" t="s">
        <v>21</v>
      </c>
      <c r="H47" s="130">
        <f>F47+(2*(D45+D44))</f>
        <v>16.470254707795394</v>
      </c>
      <c r="I47" t="s">
        <v>135</v>
      </c>
    </row>
    <row r="48" spans="2:7" ht="12.75">
      <c r="B48" s="10"/>
      <c r="C48" s="12"/>
      <c r="D48" s="12"/>
      <c r="E48" s="73"/>
      <c r="F48" s="75" t="s">
        <v>83</v>
      </c>
      <c r="G48" s="13"/>
    </row>
    <row r="49" spans="2:7" ht="12.75">
      <c r="B49" s="67" t="s">
        <v>69</v>
      </c>
      <c r="C49" s="12"/>
      <c r="D49" s="12"/>
      <c r="E49" s="76" t="s">
        <v>82</v>
      </c>
      <c r="F49" s="121">
        <f>(PI()*((D41/2)*(D41/2))*F37*D43*D42)/D16</f>
        <v>24.027614311552274</v>
      </c>
      <c r="G49" s="13" t="s">
        <v>21</v>
      </c>
    </row>
    <row r="50" spans="2:7" ht="12.75">
      <c r="B50" s="22"/>
      <c r="C50" s="23"/>
      <c r="D50" s="23"/>
      <c r="E50" s="23"/>
      <c r="F50" s="23"/>
      <c r="G50" s="24"/>
    </row>
    <row r="51" spans="2:7" ht="12.75">
      <c r="B51" s="25" t="s">
        <v>84</v>
      </c>
      <c r="C51" s="31"/>
      <c r="D51" s="31"/>
      <c r="E51" s="31"/>
      <c r="F51" s="31"/>
      <c r="G51" s="32"/>
    </row>
    <row r="52" spans="2:7" ht="12.75">
      <c r="B52" s="29"/>
      <c r="C52" s="31"/>
      <c r="D52" s="31"/>
      <c r="E52" s="39"/>
      <c r="F52" s="31"/>
      <c r="G52" s="32"/>
    </row>
    <row r="53" spans="2:7" ht="12.75">
      <c r="B53" s="67" t="s">
        <v>66</v>
      </c>
      <c r="C53" s="31"/>
      <c r="D53" s="39"/>
      <c r="E53" s="41" t="s">
        <v>85</v>
      </c>
      <c r="F53" s="118">
        <f>D43*F35*(D13*2+D14+D15+D16*2)/1000</f>
        <v>32.26510645444236</v>
      </c>
      <c r="G53" s="32" t="s">
        <v>18</v>
      </c>
    </row>
    <row r="54" spans="2:7" ht="12.75">
      <c r="B54" s="29"/>
      <c r="C54" s="31"/>
      <c r="D54" s="39"/>
      <c r="E54" s="29" t="s">
        <v>86</v>
      </c>
      <c r="F54" s="119">
        <f>F53*D11</f>
        <v>387.1812774533083</v>
      </c>
      <c r="G54" s="32" t="s">
        <v>18</v>
      </c>
    </row>
    <row r="55" spans="2:7" ht="12.75">
      <c r="B55" s="29"/>
      <c r="C55" s="31"/>
      <c r="D55" s="39"/>
      <c r="E55" s="44" t="s">
        <v>87</v>
      </c>
      <c r="F55" s="120">
        <f>100*PI()*(D41/2)^2*(F53/100)*8.96*D11*D43</f>
        <v>2724.659519354808</v>
      </c>
      <c r="G55" s="32" t="s">
        <v>88</v>
      </c>
    </row>
    <row r="56" spans="2:7" ht="12.75">
      <c r="B56" s="29"/>
      <c r="C56" s="31"/>
      <c r="D56" s="39"/>
      <c r="E56" s="39"/>
      <c r="F56" s="78"/>
      <c r="G56" s="32"/>
    </row>
    <row r="57" spans="2:7" ht="12.75">
      <c r="B57" s="67" t="s">
        <v>69</v>
      </c>
      <c r="C57" s="31"/>
      <c r="D57" s="39"/>
      <c r="E57" s="41" t="s">
        <v>85</v>
      </c>
      <c r="F57" s="45">
        <f>D43*F37*(D13*2+D14+D15+D16*2)/1000</f>
        <v>55.89324420789525</v>
      </c>
      <c r="G57" s="32" t="s">
        <v>18</v>
      </c>
    </row>
    <row r="58" spans="2:7" ht="12.75">
      <c r="B58" s="29"/>
      <c r="C58" s="31"/>
      <c r="D58" s="39"/>
      <c r="E58" s="29" t="s">
        <v>86</v>
      </c>
      <c r="F58" s="77">
        <f>F57*D11</f>
        <v>670.7189304947431</v>
      </c>
      <c r="G58" s="32" t="s">
        <v>18</v>
      </c>
    </row>
    <row r="59" spans="2:7" ht="12.75">
      <c r="B59" s="29"/>
      <c r="C59" s="31"/>
      <c r="D59" s="39"/>
      <c r="E59" s="44" t="s">
        <v>87</v>
      </c>
      <c r="F59" s="40">
        <f>100*PI()*(D41/2)^2*(F57/100)*8.96*D11*D43</f>
        <v>4719.96148885159</v>
      </c>
      <c r="G59" s="32" t="s">
        <v>88</v>
      </c>
    </row>
    <row r="60" spans="2:7" ht="12.75">
      <c r="B60" s="72"/>
      <c r="C60" s="49"/>
      <c r="D60" s="49"/>
      <c r="E60" s="49"/>
      <c r="F60" s="49"/>
      <c r="G60" s="51"/>
    </row>
    <row r="61" spans="2:7" ht="12.75">
      <c r="B61" s="25" t="s">
        <v>89</v>
      </c>
      <c r="C61" s="12"/>
      <c r="D61" s="12"/>
      <c r="E61" s="12"/>
      <c r="F61" s="12"/>
      <c r="G61" s="13"/>
    </row>
    <row r="62" spans="2:7" ht="12.75">
      <c r="B62" s="10"/>
      <c r="C62" s="11"/>
      <c r="D62" s="12"/>
      <c r="E62" s="12"/>
      <c r="F62" s="12"/>
      <c r="G62" s="13"/>
    </row>
    <row r="63" spans="2:7" ht="12.75">
      <c r="B63" s="14" t="s">
        <v>90</v>
      </c>
      <c r="C63" s="79" t="s">
        <v>91</v>
      </c>
      <c r="D63" s="80">
        <v>0.0178</v>
      </c>
      <c r="E63" s="12"/>
      <c r="F63" s="12"/>
      <c r="G63" s="13"/>
    </row>
    <row r="64" spans="2:7" ht="12.75">
      <c r="B64" s="10"/>
      <c r="C64" s="12"/>
      <c r="D64" s="12"/>
      <c r="E64" s="11"/>
      <c r="F64" s="54"/>
      <c r="G64" s="13"/>
    </row>
    <row r="65" spans="2:9" ht="12.75">
      <c r="B65" s="67" t="s">
        <v>66</v>
      </c>
      <c r="C65" s="12"/>
      <c r="D65" s="13"/>
      <c r="E65" s="12" t="s">
        <v>92</v>
      </c>
      <c r="F65" s="117">
        <f>(((F53/D43)*D63*D11*2/D33)/((PI()*((D41/2)*(D41/2)))*D43))</f>
        <v>5.849964226090932</v>
      </c>
      <c r="G65" s="13" t="s">
        <v>93</v>
      </c>
      <c r="I65" s="3"/>
    </row>
    <row r="66" spans="2:9" ht="12.75">
      <c r="B66" s="10"/>
      <c r="C66" s="12"/>
      <c r="D66" s="13"/>
      <c r="E66" s="12"/>
      <c r="F66" s="13"/>
      <c r="G66" s="13"/>
      <c r="I66" s="3"/>
    </row>
    <row r="67" spans="2:9" ht="12.75">
      <c r="B67" s="67" t="s">
        <v>69</v>
      </c>
      <c r="C67" s="12"/>
      <c r="D67" s="13"/>
      <c r="E67" s="81" t="s">
        <v>92</v>
      </c>
      <c r="F67" s="21">
        <f>((((F57/D43)*D63*D11*2/D33)/((PI()*((D41/2)*(D41/2)))*D43)))/3</f>
        <v>3.37798853546871</v>
      </c>
      <c r="G67" s="13" t="s">
        <v>93</v>
      </c>
      <c r="I67" s="3"/>
    </row>
    <row r="68" spans="2:9" ht="12.75">
      <c r="B68" s="10"/>
      <c r="C68" s="12"/>
      <c r="D68" s="12"/>
      <c r="E68" s="12"/>
      <c r="F68" s="12"/>
      <c r="G68" s="13"/>
      <c r="I68" s="3"/>
    </row>
    <row r="69" spans="2:9" ht="12.75">
      <c r="B69" s="22"/>
      <c r="C69" s="23"/>
      <c r="D69" s="23"/>
      <c r="E69" s="23"/>
      <c r="F69" s="23"/>
      <c r="G69" s="24"/>
      <c r="I69" s="3"/>
    </row>
    <row r="70" spans="2:7" ht="12.75">
      <c r="B70" s="25" t="s">
        <v>94</v>
      </c>
      <c r="C70" s="31"/>
      <c r="D70" s="31"/>
      <c r="E70" s="31"/>
      <c r="F70" s="31"/>
      <c r="G70" s="32"/>
    </row>
    <row r="71" spans="2:7" ht="12.75">
      <c r="B71" s="29" t="s">
        <v>95</v>
      </c>
      <c r="C71" s="31"/>
      <c r="D71" s="31"/>
      <c r="E71" s="31"/>
      <c r="F71" s="31"/>
      <c r="G71" s="32"/>
    </row>
    <row r="72" spans="2:7" ht="12.75">
      <c r="B72" s="29"/>
      <c r="C72" s="31"/>
      <c r="D72" s="31"/>
      <c r="E72" s="82" t="s">
        <v>66</v>
      </c>
      <c r="F72" s="31"/>
      <c r="G72" s="32"/>
    </row>
    <row r="73" spans="2:7" ht="12.75">
      <c r="B73" s="83" t="s">
        <v>96</v>
      </c>
      <c r="C73" s="39" t="s">
        <v>97</v>
      </c>
      <c r="D73" s="84">
        <v>1.23</v>
      </c>
      <c r="E73" s="85" t="s">
        <v>98</v>
      </c>
      <c r="F73" s="86">
        <f>(0.5*D73*(PI()*((D7/2)*(D7/2)))*(D76*D76*D76)*(D74/100))</f>
        <v>709.8769149429786</v>
      </c>
      <c r="G73" s="32" t="s">
        <v>99</v>
      </c>
    </row>
    <row r="74" spans="2:9" ht="12.75">
      <c r="B74" s="83" t="s">
        <v>100</v>
      </c>
      <c r="C74" s="39" t="s">
        <v>101</v>
      </c>
      <c r="D74" s="87">
        <v>35</v>
      </c>
      <c r="E74" s="85" t="s">
        <v>102</v>
      </c>
      <c r="F74" s="88">
        <f>SQRT((D29*D29+2*F73*F65)/(2*F65*F65)-SQRT((D29^2+2*F73*F65)^2/(4*F65^4)-(F73^2/F65^2)))</f>
        <v>4.79485457837661</v>
      </c>
      <c r="G74" s="32" t="s">
        <v>103</v>
      </c>
      <c r="I74" s="70"/>
    </row>
    <row r="75" spans="2:9" ht="12.75">
      <c r="B75" s="83" t="s">
        <v>104</v>
      </c>
      <c r="C75" s="39" t="s">
        <v>105</v>
      </c>
      <c r="D75" s="89">
        <v>1.4</v>
      </c>
      <c r="E75" s="90" t="s">
        <v>106</v>
      </c>
      <c r="F75" s="91">
        <f>F73-F74^2*F65</f>
        <v>575.382549405193</v>
      </c>
      <c r="G75" s="32" t="s">
        <v>99</v>
      </c>
      <c r="I75" s="70"/>
    </row>
    <row r="76" spans="2:9" ht="13.5" thickBot="1">
      <c r="B76" s="83" t="s">
        <v>107</v>
      </c>
      <c r="C76" s="39" t="s">
        <v>27</v>
      </c>
      <c r="D76" s="127">
        <v>9</v>
      </c>
      <c r="E76" s="90" t="s">
        <v>108</v>
      </c>
      <c r="F76" s="91">
        <f>F75*100/F73</f>
        <v>81.053847123823</v>
      </c>
      <c r="G76" s="32" t="s">
        <v>101</v>
      </c>
      <c r="I76" s="92"/>
    </row>
    <row r="77" spans="2:9" ht="12.75">
      <c r="B77" s="29"/>
      <c r="C77" s="31"/>
      <c r="D77" s="32">
        <v>1</v>
      </c>
      <c r="E77" s="90" t="s">
        <v>109</v>
      </c>
      <c r="F77" s="93">
        <f>F74^2*F65</f>
        <v>134.4943655377856</v>
      </c>
      <c r="G77" s="32" t="s">
        <v>99</v>
      </c>
      <c r="I77" s="70"/>
    </row>
    <row r="78" spans="2:9" ht="12.75">
      <c r="B78" s="83"/>
      <c r="C78" s="39"/>
      <c r="D78" s="94"/>
      <c r="E78" s="85" t="s">
        <v>110</v>
      </c>
      <c r="F78" s="88">
        <f>D75*F74</f>
        <v>6.712796409727253</v>
      </c>
      <c r="G78" s="32" t="s">
        <v>99</v>
      </c>
      <c r="I78" s="70"/>
    </row>
    <row r="79" spans="1:9" ht="12.75">
      <c r="A79" s="95"/>
      <c r="B79" s="29"/>
      <c r="C79" s="31"/>
      <c r="D79" s="32"/>
      <c r="E79" s="85" t="s">
        <v>111</v>
      </c>
      <c r="F79" s="88">
        <f>F75-F78</f>
        <v>568.6697529954657</v>
      </c>
      <c r="G79" s="32" t="s">
        <v>99</v>
      </c>
      <c r="I79" s="70"/>
    </row>
    <row r="80" spans="1:9" ht="12.75">
      <c r="A80" s="96"/>
      <c r="B80" s="29"/>
      <c r="C80" s="39"/>
      <c r="D80" s="97"/>
      <c r="E80" s="98" t="s">
        <v>112</v>
      </c>
      <c r="F80" s="124">
        <f>F79/D29</f>
        <v>4.738914608295548</v>
      </c>
      <c r="G80" s="32" t="s">
        <v>103</v>
      </c>
      <c r="H80" s="122" t="s">
        <v>133</v>
      </c>
      <c r="I80" s="70"/>
    </row>
    <row r="81" spans="1:9" ht="12.75">
      <c r="A81" s="99"/>
      <c r="B81" s="29"/>
      <c r="C81" s="39"/>
      <c r="D81" s="97"/>
      <c r="E81" s="90" t="s">
        <v>113</v>
      </c>
      <c r="F81" s="91">
        <f>F79*100/F73</f>
        <v>80.10821890737841</v>
      </c>
      <c r="G81" s="32" t="s">
        <v>101</v>
      </c>
      <c r="I81" s="100"/>
    </row>
    <row r="82" spans="1:9" ht="13.5" thickBot="1">
      <c r="A82" s="99"/>
      <c r="B82" s="83"/>
      <c r="C82" s="39"/>
      <c r="D82" s="94"/>
      <c r="E82" s="101" t="s">
        <v>114</v>
      </c>
      <c r="F82" s="102">
        <f>F81*D74/100</f>
        <v>28.037876617582448</v>
      </c>
      <c r="G82" s="32" t="s">
        <v>101</v>
      </c>
      <c r="I82" s="3"/>
    </row>
    <row r="83" spans="2:9" ht="12.75">
      <c r="B83" s="29"/>
      <c r="C83" s="39"/>
      <c r="D83" s="39"/>
      <c r="E83" s="31"/>
      <c r="F83" s="36"/>
      <c r="G83" s="32"/>
      <c r="I83" s="3"/>
    </row>
    <row r="84" spans="2:9" ht="12.75">
      <c r="B84" s="83"/>
      <c r="C84" s="39"/>
      <c r="D84" s="103"/>
      <c r="E84" s="82" t="s">
        <v>69</v>
      </c>
      <c r="F84" s="48"/>
      <c r="G84" s="32"/>
      <c r="I84" s="3"/>
    </row>
    <row r="85" spans="2:9" ht="12.75">
      <c r="B85" s="83"/>
      <c r="C85" s="103"/>
      <c r="D85" s="32"/>
      <c r="E85" s="85" t="s">
        <v>98</v>
      </c>
      <c r="F85" s="86">
        <f>(0.5*D73*(PI()*((D7/2)*(D7/2)))*(D76*D76*D76)*(D74/100))</f>
        <v>709.8769149429786</v>
      </c>
      <c r="G85" s="32" t="s">
        <v>99</v>
      </c>
      <c r="I85" s="3"/>
    </row>
    <row r="86" spans="2:9" ht="12.75">
      <c r="B86" s="83"/>
      <c r="C86" s="103"/>
      <c r="D86" s="32"/>
      <c r="E86" s="85" t="s">
        <v>102</v>
      </c>
      <c r="F86" s="88">
        <f>SQRT((D29*D29+2*F85*F67)/(2*F67*F67)-SQRT((D29^2+2*F85*F67)^2/(4*F67^4)-(F85^2/F67^2)))</f>
        <v>5.1647517959445475</v>
      </c>
      <c r="G86" s="32" t="s">
        <v>103</v>
      </c>
      <c r="I86" s="3"/>
    </row>
    <row r="87" spans="2:9" ht="12.75">
      <c r="B87" s="83"/>
      <c r="C87" s="103"/>
      <c r="D87" s="32"/>
      <c r="E87" s="90" t="s">
        <v>106</v>
      </c>
      <c r="F87" s="91">
        <f>F85-F86^2*F67</f>
        <v>619.770215513345</v>
      </c>
      <c r="G87" s="32" t="s">
        <v>99</v>
      </c>
      <c r="I87" s="3"/>
    </row>
    <row r="88" spans="2:7" ht="12.75">
      <c r="B88" s="83"/>
      <c r="C88" s="103"/>
      <c r="D88" s="32"/>
      <c r="E88" s="90" t="s">
        <v>108</v>
      </c>
      <c r="F88" s="91">
        <f>F87*100/F85</f>
        <v>87.30671507512376</v>
      </c>
      <c r="G88" s="32" t="s">
        <v>101</v>
      </c>
    </row>
    <row r="89" spans="2:7" ht="12.75">
      <c r="B89" s="29"/>
      <c r="C89" s="39"/>
      <c r="D89" s="32"/>
      <c r="E89" s="90" t="s">
        <v>109</v>
      </c>
      <c r="F89" s="93">
        <f>F86^2*F67</f>
        <v>90.1066994296336</v>
      </c>
      <c r="G89" s="32" t="s">
        <v>99</v>
      </c>
    </row>
    <row r="90" spans="2:7" ht="12.75">
      <c r="B90" s="83"/>
      <c r="C90" s="103"/>
      <c r="D90" s="32"/>
      <c r="E90" s="85" t="s">
        <v>110</v>
      </c>
      <c r="F90" s="88">
        <f>D75*F86</f>
        <v>7.230652514322366</v>
      </c>
      <c r="G90" s="32" t="s">
        <v>99</v>
      </c>
    </row>
    <row r="91" spans="2:7" ht="12.75">
      <c r="B91" s="83"/>
      <c r="C91" s="103"/>
      <c r="D91" s="32"/>
      <c r="E91" s="85" t="s">
        <v>111</v>
      </c>
      <c r="F91" s="88">
        <f>F87-F90</f>
        <v>612.5395629990226</v>
      </c>
      <c r="G91" s="32" t="s">
        <v>99</v>
      </c>
    </row>
    <row r="92" spans="2:7" ht="12.75">
      <c r="B92" s="38"/>
      <c r="C92" s="78"/>
      <c r="D92" s="32"/>
      <c r="E92" s="85" t="s">
        <v>112</v>
      </c>
      <c r="F92" s="88">
        <f>F91/D29</f>
        <v>5.104496358325188</v>
      </c>
      <c r="G92" s="32" t="s">
        <v>103</v>
      </c>
    </row>
    <row r="93" spans="2:7" ht="12.75">
      <c r="B93" s="38"/>
      <c r="C93" s="78"/>
      <c r="D93" s="32"/>
      <c r="E93" s="90" t="s">
        <v>113</v>
      </c>
      <c r="F93" s="91">
        <f>F91*100/F85</f>
        <v>86.28813673258065</v>
      </c>
      <c r="G93" s="32" t="s">
        <v>101</v>
      </c>
    </row>
    <row r="94" spans="2:7" ht="12.75">
      <c r="B94" s="29"/>
      <c r="C94" s="39"/>
      <c r="D94" s="32"/>
      <c r="E94" s="104" t="s">
        <v>114</v>
      </c>
      <c r="F94" s="102">
        <f>F88*D74/100</f>
        <v>30.55735027629332</v>
      </c>
      <c r="G94" s="32" t="s">
        <v>101</v>
      </c>
    </row>
    <row r="95" spans="2:7" ht="12.75">
      <c r="B95" s="72"/>
      <c r="C95" s="49"/>
      <c r="D95" s="49"/>
      <c r="E95" s="105"/>
      <c r="F95" s="106"/>
      <c r="G95" s="51"/>
    </row>
    <row r="96" spans="2:8" ht="18">
      <c r="B96" s="107" t="s">
        <v>66</v>
      </c>
      <c r="C96" s="108"/>
      <c r="D96" s="108"/>
      <c r="E96" s="108"/>
      <c r="F96" s="108"/>
      <c r="G96" s="109"/>
      <c r="H96" s="3"/>
    </row>
    <row r="97" spans="2:6" ht="12.75">
      <c r="B97" s="31"/>
      <c r="F97" s="31"/>
    </row>
    <row r="98" ht="12.75">
      <c r="F98" s="31"/>
    </row>
    <row r="99" ht="12.75">
      <c r="F99" s="31"/>
    </row>
    <row r="100" ht="12.75">
      <c r="F100" s="31"/>
    </row>
    <row r="101" ht="12.75">
      <c r="F101" s="31"/>
    </row>
    <row r="102" ht="12.75">
      <c r="F102" s="31"/>
    </row>
    <row r="103" ht="12.75">
      <c r="F103" s="31"/>
    </row>
    <row r="104" ht="12.75">
      <c r="F104" s="31"/>
    </row>
    <row r="105" ht="12.75">
      <c r="F105" s="31"/>
    </row>
    <row r="106" ht="12.75">
      <c r="F106" s="31"/>
    </row>
    <row r="107" ht="12.75">
      <c r="F107" s="31"/>
    </row>
    <row r="108" ht="12.75">
      <c r="F108" s="31"/>
    </row>
    <row r="109" ht="12.75">
      <c r="F109" s="31"/>
    </row>
    <row r="110" ht="12.75">
      <c r="F110" s="31"/>
    </row>
    <row r="111" ht="12.75">
      <c r="F111" s="31"/>
    </row>
    <row r="112" ht="12.75">
      <c r="F112" s="31"/>
    </row>
    <row r="113" ht="12.75">
      <c r="F113" s="31"/>
    </row>
    <row r="114" ht="12.75">
      <c r="F114" s="31"/>
    </row>
    <row r="115" ht="12.75">
      <c r="F115" s="31"/>
    </row>
    <row r="116" ht="12.75">
      <c r="F116" s="31"/>
    </row>
    <row r="117" ht="12.75">
      <c r="F117" s="31"/>
    </row>
    <row r="118" ht="12.75">
      <c r="F118" s="31"/>
    </row>
    <row r="119" ht="12.75">
      <c r="F119" s="31"/>
    </row>
    <row r="120" ht="12.75">
      <c r="F120" s="31"/>
    </row>
    <row r="121" ht="12.75">
      <c r="F121" s="31"/>
    </row>
    <row r="122" ht="12.75">
      <c r="F122" s="31"/>
    </row>
    <row r="123" ht="12.75">
      <c r="F123" s="31"/>
    </row>
    <row r="124" ht="12.75">
      <c r="F124" s="31"/>
    </row>
    <row r="125" spans="1:7" ht="18">
      <c r="A125" s="110"/>
      <c r="B125" s="107" t="s">
        <v>115</v>
      </c>
      <c r="C125" s="108"/>
      <c r="D125" s="108"/>
      <c r="E125" s="108"/>
      <c r="F125" s="108"/>
      <c r="G125" s="111"/>
    </row>
    <row r="126" spans="6:7" ht="12.75">
      <c r="F126" s="31"/>
      <c r="G126" s="110"/>
    </row>
    <row r="127" ht="12.75">
      <c r="F127" s="31"/>
    </row>
    <row r="128" ht="12.75">
      <c r="F128" s="31"/>
    </row>
    <row r="129" ht="12.75">
      <c r="F129" s="31"/>
    </row>
    <row r="130" ht="12.75">
      <c r="F130" s="31"/>
    </row>
    <row r="131" ht="12.75">
      <c r="F131" s="31"/>
    </row>
    <row r="132" ht="12.75">
      <c r="F132" s="31"/>
    </row>
    <row r="133" ht="12.75">
      <c r="F133" s="31"/>
    </row>
    <row r="134" ht="12.75">
      <c r="F134" s="31"/>
    </row>
    <row r="135" ht="12.75">
      <c r="F135" s="31"/>
    </row>
    <row r="136" ht="12.75">
      <c r="F136" s="31"/>
    </row>
    <row r="137" ht="12.75">
      <c r="F137" s="31"/>
    </row>
    <row r="138" ht="12.75">
      <c r="F138" s="31"/>
    </row>
    <row r="139" ht="12.75">
      <c r="F139" s="31"/>
    </row>
    <row r="140" ht="12.75">
      <c r="F140" s="31"/>
    </row>
    <row r="141" ht="12.75">
      <c r="F141" s="31"/>
    </row>
    <row r="142" spans="1:6" ht="12.75">
      <c r="A142" s="31"/>
      <c r="F142" s="31"/>
    </row>
  </sheetData>
  <sheetProtection selectLockedCells="1" selectUnlockedCells="1"/>
  <conditionalFormatting sqref="F47">
    <cfRule type="cellIs" priority="1" dxfId="0" operator="greaterThan" stopIfTrue="1">
      <formula>$D$24-(2*$D$44)-(2*$D$45)</formula>
    </cfRule>
  </conditionalFormatting>
  <conditionalFormatting sqref="F49">
    <cfRule type="cellIs" priority="2" dxfId="0" operator="greaterThan" stopIfTrue="1">
      <formula>$D$24-(2*$D$44)-(2*$D$45)</formula>
    </cfRule>
  </conditionalFormatting>
  <dataValidations count="1">
    <dataValidation type="list" allowBlank="1" showErrorMessage="1" sqref="D25">
      <formula1>$I$21:$I$26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P334"/>
  <sheetViews>
    <sheetView zoomScalePageLayoutView="0" workbookViewId="0" topLeftCell="A1">
      <selection activeCell="B13" sqref="B13"/>
    </sheetView>
  </sheetViews>
  <sheetFormatPr defaultColWidth="11.421875" defaultRowHeight="12.75"/>
  <cols>
    <col min="1" max="1" width="11.421875" style="0" customWidth="1"/>
    <col min="2" max="2" width="22.57421875" style="0" customWidth="1"/>
    <col min="3" max="8" width="11.421875" style="0" customWidth="1"/>
    <col min="9" max="9" width="13.421875" style="0" customWidth="1"/>
    <col min="10" max="10" width="11.421875" style="0" customWidth="1"/>
    <col min="11" max="11" width="14.140625" style="0" customWidth="1"/>
    <col min="12" max="12" width="11.421875" style="0" customWidth="1"/>
    <col min="13" max="13" width="13.8515625" style="0" customWidth="1"/>
    <col min="14" max="14" width="11.421875" style="0" customWidth="1"/>
    <col min="15" max="15" width="11.421875" style="70" customWidth="1"/>
  </cols>
  <sheetData>
    <row r="3" spans="1:15" ht="12.75">
      <c r="A3" t="s">
        <v>116</v>
      </c>
      <c r="B3" t="s">
        <v>117</v>
      </c>
      <c r="C3" t="s">
        <v>118</v>
      </c>
      <c r="E3" t="s">
        <v>119</v>
      </c>
      <c r="H3" t="s">
        <v>120</v>
      </c>
      <c r="I3" t="s">
        <v>121</v>
      </c>
      <c r="J3" t="s">
        <v>122</v>
      </c>
      <c r="K3" t="s">
        <v>123</v>
      </c>
      <c r="L3" t="s">
        <v>124</v>
      </c>
      <c r="M3" t="s">
        <v>125</v>
      </c>
      <c r="O3" s="70" t="s">
        <v>126</v>
      </c>
    </row>
    <row r="4" ht="12.75">
      <c r="M4" t="s">
        <v>127</v>
      </c>
    </row>
    <row r="5" spans="1:16" ht="12.75">
      <c r="A5">
        <v>0.1</v>
      </c>
      <c r="B5" s="70">
        <f aca="true" t="shared" si="0" ref="B5:B68">C5+E5</f>
        <v>12.058499642260909</v>
      </c>
      <c r="C5" s="70">
        <f>A5*Sheet1!D29</f>
        <v>12</v>
      </c>
      <c r="E5" s="70">
        <f aca="true" t="shared" si="1" ref="E5:E68">(A5*A5)*O5</f>
        <v>0.058499642260909326</v>
      </c>
      <c r="I5" s="112"/>
      <c r="O5" s="70">
        <f>Sheet1!F65</f>
        <v>5.849964226090932</v>
      </c>
      <c r="P5" s="112"/>
    </row>
    <row r="6" spans="1:15" ht="12.75">
      <c r="A6">
        <v>0.2</v>
      </c>
      <c r="B6" s="70">
        <f t="shared" si="0"/>
        <v>24.23399856904364</v>
      </c>
      <c r="C6" s="70">
        <f>A6*Sheet1!D29</f>
        <v>24</v>
      </c>
      <c r="E6" s="70">
        <f t="shared" si="1"/>
        <v>0.2339985690436373</v>
      </c>
      <c r="I6" s="112"/>
      <c r="O6" s="70">
        <f>Sheet1!F65</f>
        <v>5.849964226090932</v>
      </c>
    </row>
    <row r="7" spans="1:15" ht="12.75">
      <c r="A7">
        <v>0.3</v>
      </c>
      <c r="B7" s="70">
        <f t="shared" si="0"/>
        <v>36.52649678034818</v>
      </c>
      <c r="C7" s="70">
        <f>A7*Sheet1!D29</f>
        <v>36</v>
      </c>
      <c r="E7" s="70">
        <f t="shared" si="1"/>
        <v>0.5264967803481838</v>
      </c>
      <c r="H7">
        <v>2</v>
      </c>
      <c r="I7" s="112">
        <f>(0.5*Sheet1!D73*(3.141593*((Sheet1!D7/2)*(Sheet1!D7/2)))*(H7*H7*H7)*(Sheet1!D74/100))</f>
        <v>7.79014533024</v>
      </c>
      <c r="J7" s="70" t="e">
        <f>VLOOKUP(I7,B5:C334,2,TRUE)</f>
        <v>#N/A</v>
      </c>
      <c r="K7" s="70" t="e">
        <f>J7/Sheet1!D29*Sheet1!D75</f>
        <v>#N/A</v>
      </c>
      <c r="L7" s="70" t="e">
        <f aca="true" t="shared" si="2" ref="L7:L27">J7-K7</f>
        <v>#N/A</v>
      </c>
      <c r="O7" s="70">
        <f>Sheet1!F65</f>
        <v>5.849964226090932</v>
      </c>
    </row>
    <row r="8" spans="1:15" ht="12.75">
      <c r="A8">
        <v>0.4</v>
      </c>
      <c r="B8" s="70">
        <f t="shared" si="0"/>
        <v>48.93599427617455</v>
      </c>
      <c r="C8" s="70">
        <f>A8*Sheet1!D29</f>
        <v>48</v>
      </c>
      <c r="E8" s="70">
        <f t="shared" si="1"/>
        <v>0.9359942761745492</v>
      </c>
      <c r="H8">
        <v>2.5</v>
      </c>
      <c r="I8" s="112">
        <f>(0.5*Sheet1!D73*(3.141593*((Sheet1!D7/2)*(Sheet1!D7/2)))*(H8*H8*H8)*(Sheet1!D74/100))</f>
        <v>15.215127598125</v>
      </c>
      <c r="J8" s="70">
        <f>VLOOKUP(I8,B5:C334,2,TRUE)</f>
        <v>12</v>
      </c>
      <c r="K8" s="70">
        <f>J8/Sheet1!D29*Sheet1!D75</f>
        <v>0.13999999999999999</v>
      </c>
      <c r="L8" s="70">
        <f t="shared" si="2"/>
        <v>11.86</v>
      </c>
      <c r="O8" s="70">
        <f>Sheet1!F65</f>
        <v>5.849964226090932</v>
      </c>
    </row>
    <row r="9" spans="1:15" ht="12.75">
      <c r="A9">
        <v>0.5</v>
      </c>
      <c r="B9" s="70">
        <f t="shared" si="0"/>
        <v>61.46249105652273</v>
      </c>
      <c r="C9" s="70">
        <f>A9*Sheet1!D29</f>
        <v>60</v>
      </c>
      <c r="E9" s="70">
        <f t="shared" si="1"/>
        <v>1.462491056522733</v>
      </c>
      <c r="H9">
        <v>3</v>
      </c>
      <c r="I9" s="112">
        <f>(0.5*Sheet1!D73*(3.141593*((Sheet1!D7/2)*(Sheet1!D7/2)))*(H9*H9*H9)*(Sheet1!D74/100))</f>
        <v>26.29174048956</v>
      </c>
      <c r="J9" s="70">
        <f>VLOOKUP(I9,B5:C334,2,TRUE)</f>
        <v>24</v>
      </c>
      <c r="K9" s="70">
        <f>J9/Sheet1!D29*Sheet1!D75</f>
        <v>0.27999999999999997</v>
      </c>
      <c r="L9" s="70">
        <f t="shared" si="2"/>
        <v>23.72</v>
      </c>
      <c r="O9" s="70">
        <f>Sheet1!F65</f>
        <v>5.849964226090932</v>
      </c>
    </row>
    <row r="10" spans="1:15" ht="12.75">
      <c r="A10">
        <v>0.6</v>
      </c>
      <c r="B10" s="70">
        <f t="shared" si="0"/>
        <v>74.10598712139273</v>
      </c>
      <c r="C10" s="70">
        <f>A10*Sheet1!D29</f>
        <v>72</v>
      </c>
      <c r="E10" s="70">
        <f t="shared" si="1"/>
        <v>2.1059871213927353</v>
      </c>
      <c r="H10">
        <v>3.5</v>
      </c>
      <c r="I10" s="112">
        <f>(0.5*Sheet1!D73*(3.141593*((Sheet1!D7/2)*(Sheet1!D7/2)))*(H10*H10*H10)*(Sheet1!D74/100))</f>
        <v>41.750310129255</v>
      </c>
      <c r="J10" s="70">
        <f>VLOOKUP(I10,B5:C334,2,TRUE)</f>
        <v>36</v>
      </c>
      <c r="K10" s="70">
        <f>J10/Sheet1!D29*Sheet1!D75</f>
        <v>0.42</v>
      </c>
      <c r="L10" s="70">
        <f t="shared" si="2"/>
        <v>35.58</v>
      </c>
      <c r="O10" s="70">
        <f>Sheet1!F65</f>
        <v>5.849964226090932</v>
      </c>
    </row>
    <row r="11" spans="1:15" ht="12.75">
      <c r="A11">
        <v>0.7</v>
      </c>
      <c r="B11" s="70">
        <f t="shared" si="0"/>
        <v>86.86648247078456</v>
      </c>
      <c r="C11" s="70">
        <f>A11*Sheet1!D29</f>
        <v>84</v>
      </c>
      <c r="E11" s="70">
        <f t="shared" si="1"/>
        <v>2.866482470784556</v>
      </c>
      <c r="H11">
        <v>4</v>
      </c>
      <c r="I11" s="112">
        <f>(0.5*Sheet1!D73*(3.141593*((Sheet1!D7/2)*(Sheet1!D7/2)))*(H11*H11*H11)*(Sheet1!D74/100))</f>
        <v>62.32116264192</v>
      </c>
      <c r="J11" s="70">
        <f>VLOOKUP(I11,B5:C334,2,TRUE)</f>
        <v>60</v>
      </c>
      <c r="K11" s="70">
        <f>J11/Sheet1!D29*Sheet1!D75</f>
        <v>0.7</v>
      </c>
      <c r="L11" s="70">
        <f t="shared" si="2"/>
        <v>59.3</v>
      </c>
      <c r="O11" s="70">
        <f>Sheet1!F65</f>
        <v>5.849964226090932</v>
      </c>
    </row>
    <row r="12" spans="1:15" ht="12.75">
      <c r="A12">
        <v>0.8</v>
      </c>
      <c r="B12" s="70">
        <f t="shared" si="0"/>
        <v>99.7439771046982</v>
      </c>
      <c r="C12" s="70">
        <f>A12*Sheet1!D29</f>
        <v>96</v>
      </c>
      <c r="E12" s="70">
        <f t="shared" si="1"/>
        <v>3.743977104698197</v>
      </c>
      <c r="H12">
        <v>4.5</v>
      </c>
      <c r="I12" s="112">
        <f>(0.5*Sheet1!D73*(3.141593*((Sheet1!D7/2)*(Sheet1!D7/2)))*(H12*H12*H12)*(Sheet1!D74/100))</f>
        <v>88.734624152265</v>
      </c>
      <c r="J12" s="70">
        <f>VLOOKUP(I12,B5:C334,2,TRUE)</f>
        <v>84</v>
      </c>
      <c r="K12" s="70">
        <f>J12/Sheet1!D29*Sheet1!D75</f>
        <v>0.9799999999999999</v>
      </c>
      <c r="L12" s="70">
        <f t="shared" si="2"/>
        <v>83.02</v>
      </c>
      <c r="O12" s="70">
        <f>Sheet1!F65</f>
        <v>5.849964226090932</v>
      </c>
    </row>
    <row r="13" spans="1:15" ht="12.75">
      <c r="A13">
        <v>0.9</v>
      </c>
      <c r="B13" s="70">
        <f t="shared" si="0"/>
        <v>112.73847102313366</v>
      </c>
      <c r="C13" s="70">
        <f>A13*Sheet1!D29</f>
        <v>108</v>
      </c>
      <c r="E13" s="70">
        <f t="shared" si="1"/>
        <v>4.738471023133655</v>
      </c>
      <c r="H13">
        <v>5</v>
      </c>
      <c r="I13" s="112">
        <f>(0.5*Sheet1!D73*(3.141593*((Sheet1!D7/2)*(Sheet1!D7/2)))*(H13*H13*H13)*(Sheet1!D74/100))</f>
        <v>121.721020785</v>
      </c>
      <c r="J13" s="70">
        <f>VLOOKUP(I13,B5:C334,2,TRUE)</f>
        <v>108</v>
      </c>
      <c r="K13" s="70">
        <f>J13/Sheet1!D29*Sheet1!D75</f>
        <v>1.26</v>
      </c>
      <c r="L13" s="70">
        <f t="shared" si="2"/>
        <v>106.74</v>
      </c>
      <c r="O13" s="70">
        <f>Sheet1!F65</f>
        <v>5.849964226090932</v>
      </c>
    </row>
    <row r="14" spans="1:15" ht="12.75">
      <c r="A14">
        <v>1</v>
      </c>
      <c r="B14" s="70">
        <f t="shared" si="0"/>
        <v>125.84996422609093</v>
      </c>
      <c r="C14" s="70">
        <f>A14*Sheet1!D29</f>
        <v>120</v>
      </c>
      <c r="E14" s="70">
        <f t="shared" si="1"/>
        <v>5.849964226090932</v>
      </c>
      <c r="H14">
        <v>5.5</v>
      </c>
      <c r="I14" s="112">
        <f>(0.5*Sheet1!D73*(3.141593*((Sheet1!D7/2)*(Sheet1!D7/2)))*(H14*H14*H14)*(Sheet1!D74/100))</f>
        <v>162.01067866483498</v>
      </c>
      <c r="J14" s="70">
        <f>VLOOKUP(I14,B5:C334,2,TRUE)</f>
        <v>144</v>
      </c>
      <c r="K14" s="70">
        <f>J14/Sheet1!D29*Sheet1!D75</f>
        <v>1.68</v>
      </c>
      <c r="L14" s="70">
        <f t="shared" si="2"/>
        <v>142.32</v>
      </c>
      <c r="O14" s="70">
        <f>Sheet1!F65</f>
        <v>5.849964226090932</v>
      </c>
    </row>
    <row r="15" spans="1:15" ht="12.75">
      <c r="A15">
        <v>1.1</v>
      </c>
      <c r="B15" s="70">
        <f t="shared" si="0"/>
        <v>139.07845671357003</v>
      </c>
      <c r="C15" s="70">
        <f>A15*Sheet1!D29</f>
        <v>132</v>
      </c>
      <c r="E15" s="70">
        <f t="shared" si="1"/>
        <v>7.078456713570028</v>
      </c>
      <c r="H15">
        <v>6</v>
      </c>
      <c r="I15" s="112">
        <f>(0.5*Sheet1!D73*(3.141593*((Sheet1!D7/2)*(Sheet1!D7/2)))*(H15*H15*H15)*(Sheet1!D74/100))</f>
        <v>210.33392391648</v>
      </c>
      <c r="J15" s="70">
        <f>VLOOKUP(I15,B5:C334,2,TRUE)</f>
        <v>192</v>
      </c>
      <c r="K15" s="70">
        <f>J15/Sheet1!D29*Sheet1!D75</f>
        <v>2.2399999999999998</v>
      </c>
      <c r="L15" s="70">
        <f t="shared" si="2"/>
        <v>189.76</v>
      </c>
      <c r="O15" s="70">
        <f>Sheet1!F65</f>
        <v>5.849964226090932</v>
      </c>
    </row>
    <row r="16" spans="1:15" ht="12.75">
      <c r="A16">
        <v>1.2</v>
      </c>
      <c r="B16" s="70">
        <f t="shared" si="0"/>
        <v>152.42394848557095</v>
      </c>
      <c r="C16" s="70">
        <f>A16*Sheet1!D29</f>
        <v>144</v>
      </c>
      <c r="E16" s="70">
        <f t="shared" si="1"/>
        <v>8.423948485570941</v>
      </c>
      <c r="H16">
        <v>6.5</v>
      </c>
      <c r="I16" s="112">
        <f>(0.5*Sheet1!D73*(3.141593*((Sheet1!D7/2)*(Sheet1!D7/2)))*(H16*H16*H16)*(Sheet1!D74/100))</f>
        <v>267.421082664645</v>
      </c>
      <c r="J16" s="70">
        <f>VLOOKUP(I16,B5:C334,2,TRUE)</f>
        <v>240</v>
      </c>
      <c r="K16" s="70">
        <f>J16/Sheet1!D29*Sheet1!D75</f>
        <v>2.8</v>
      </c>
      <c r="L16" s="70">
        <f t="shared" si="2"/>
        <v>237.2</v>
      </c>
      <c r="O16" s="70">
        <f>Sheet1!F65</f>
        <v>5.849964226090932</v>
      </c>
    </row>
    <row r="17" spans="1:15" ht="12.75">
      <c r="A17">
        <v>1.3</v>
      </c>
      <c r="B17" s="70">
        <f t="shared" si="0"/>
        <v>165.88643954209368</v>
      </c>
      <c r="C17" s="70">
        <f>A17*Sheet1!D29</f>
        <v>156</v>
      </c>
      <c r="E17" s="70">
        <f t="shared" si="1"/>
        <v>9.886439542093676</v>
      </c>
      <c r="H17">
        <v>7</v>
      </c>
      <c r="I17" s="112">
        <f>(0.5*Sheet1!D73*(3.141593*((Sheet1!D7/2)*(Sheet1!D7/2)))*(H17*H17*H17)*(Sheet1!D74/100))</f>
        <v>334.00248103404</v>
      </c>
      <c r="J17" s="70">
        <f>VLOOKUP(I17,B5:C334,2,TRUE)</f>
        <v>288</v>
      </c>
      <c r="K17" s="70">
        <f>J17/Sheet1!D29*Sheet1!D75</f>
        <v>3.36</v>
      </c>
      <c r="L17" s="70">
        <f t="shared" si="2"/>
        <v>284.64</v>
      </c>
      <c r="O17" s="70">
        <f>Sheet1!F65</f>
        <v>5.849964226090932</v>
      </c>
    </row>
    <row r="18" spans="1:15" ht="12.75">
      <c r="A18">
        <v>1.4</v>
      </c>
      <c r="B18" s="70">
        <f t="shared" si="0"/>
        <v>179.46592988313822</v>
      </c>
      <c r="C18" s="70">
        <f>A18*Sheet1!D29</f>
        <v>168</v>
      </c>
      <c r="E18" s="70">
        <f t="shared" si="1"/>
        <v>11.465929883138225</v>
      </c>
      <c r="H18">
        <v>7.5</v>
      </c>
      <c r="I18" s="112">
        <f>(0.5*Sheet1!D73*(3.141593*((Sheet1!D7/2)*(Sheet1!D7/2)))*(H18*H18*H18)*(Sheet1!D74/100))</f>
        <v>410.80844514937496</v>
      </c>
      <c r="J18" s="70">
        <f>VLOOKUP(I18,B5:C334,2,TRUE)</f>
        <v>348</v>
      </c>
      <c r="K18" s="70">
        <f>J18/Sheet1!D29*Sheet1!D75</f>
        <v>4.06</v>
      </c>
      <c r="L18" s="70">
        <f t="shared" si="2"/>
        <v>343.94</v>
      </c>
      <c r="O18" s="70">
        <f>Sheet1!F65</f>
        <v>5.849964226090932</v>
      </c>
    </row>
    <row r="19" spans="1:15" ht="12.75">
      <c r="A19">
        <v>1.5</v>
      </c>
      <c r="B19" s="70">
        <f t="shared" si="0"/>
        <v>193.1624195087046</v>
      </c>
      <c r="C19" s="70">
        <f>A19*Sheet1!D29</f>
        <v>180</v>
      </c>
      <c r="E19" s="70">
        <f t="shared" si="1"/>
        <v>13.162419508704597</v>
      </c>
      <c r="H19">
        <v>8</v>
      </c>
      <c r="I19" s="112">
        <f>(0.5*Sheet1!D73*(3.141593*((Sheet1!D7/2)*(Sheet1!D7/2)))*(H19*H19*H19)*(Sheet1!D74/100))</f>
        <v>498.56930113536</v>
      </c>
      <c r="J19" s="70">
        <f>VLOOKUP(I19,B5:C334,2,TRUE)</f>
        <v>420</v>
      </c>
      <c r="K19" s="70">
        <f>J19/Sheet1!D29*Sheet1!D75</f>
        <v>4.8999999999999995</v>
      </c>
      <c r="L19" s="70">
        <f t="shared" si="2"/>
        <v>415.1</v>
      </c>
      <c r="O19" s="70">
        <f>Sheet1!F65</f>
        <v>5.849964226090932</v>
      </c>
    </row>
    <row r="20" spans="1:15" ht="12.75">
      <c r="A20">
        <v>1.6</v>
      </c>
      <c r="B20" s="70">
        <f t="shared" si="0"/>
        <v>206.97590841879278</v>
      </c>
      <c r="C20" s="70">
        <f>A20*Sheet1!D29</f>
        <v>192</v>
      </c>
      <c r="E20" s="70">
        <f t="shared" si="1"/>
        <v>14.975908418792788</v>
      </c>
      <c r="H20">
        <v>8.5</v>
      </c>
      <c r="I20" s="112">
        <f>(0.5*Sheet1!D73*(3.141593*((Sheet1!D7/2)*(Sheet1!D7/2)))*(H20*H20*H20)*(Sheet1!D74/100))</f>
        <v>598.015375116705</v>
      </c>
      <c r="J20" s="70">
        <f>VLOOKUP(I20,B5:C334,2,TRUE)</f>
        <v>491.99999999999994</v>
      </c>
      <c r="K20" s="70">
        <f>J20/Sheet1!D29*Sheet1!D75</f>
        <v>5.739999999999999</v>
      </c>
      <c r="L20" s="70">
        <f t="shared" si="2"/>
        <v>486.25999999999993</v>
      </c>
      <c r="O20" s="70">
        <f>Sheet1!F65</f>
        <v>5.849964226090932</v>
      </c>
    </row>
    <row r="21" spans="1:15" ht="12.75">
      <c r="A21">
        <v>1.7</v>
      </c>
      <c r="B21" s="70">
        <f t="shared" si="0"/>
        <v>220.9063966134028</v>
      </c>
      <c r="C21" s="70">
        <f>A21*Sheet1!D29</f>
        <v>204</v>
      </c>
      <c r="E21" s="70">
        <f t="shared" si="1"/>
        <v>16.90639661340279</v>
      </c>
      <c r="H21">
        <v>9</v>
      </c>
      <c r="I21" s="112">
        <f>(0.5*Sheet1!D73*(3.141593*((Sheet1!D7/2)*(Sheet1!D7/2)))*(H21*H21*H21)*(Sheet1!D74/100))</f>
        <v>709.87699321812</v>
      </c>
      <c r="J21" s="70">
        <f>VLOOKUP(I21,B5:C334,2,TRUE)</f>
        <v>564</v>
      </c>
      <c r="K21" s="70">
        <f>J21/Sheet1!D29*Sheet1!D75</f>
        <v>6.58</v>
      </c>
      <c r="L21" s="70">
        <f t="shared" si="2"/>
        <v>557.42</v>
      </c>
      <c r="O21" s="70">
        <f>Sheet1!F65</f>
        <v>5.849964226090932</v>
      </c>
    </row>
    <row r="22" spans="1:15" ht="12.75">
      <c r="A22">
        <v>1.8</v>
      </c>
      <c r="B22" s="70">
        <f t="shared" si="0"/>
        <v>234.95388409253462</v>
      </c>
      <c r="C22" s="70">
        <f>A22*Sheet1!D29</f>
        <v>216</v>
      </c>
      <c r="E22" s="70">
        <f t="shared" si="1"/>
        <v>18.95388409253462</v>
      </c>
      <c r="H22">
        <v>9.5</v>
      </c>
      <c r="I22" s="112">
        <f>(0.5*Sheet1!D73*(3.141593*((Sheet1!D7/2)*(Sheet1!D7/2)))*(H22*H22*H22)*(Sheet1!D74/100))</f>
        <v>834.8844815643149</v>
      </c>
      <c r="J22" s="70">
        <f>VLOOKUP(I22,B5:C334,2,TRUE)</f>
        <v>648</v>
      </c>
      <c r="K22" s="70">
        <f>J22/Sheet1!D29*Sheet1!D75</f>
        <v>7.56</v>
      </c>
      <c r="L22" s="70">
        <f t="shared" si="2"/>
        <v>640.44</v>
      </c>
      <c r="O22" s="70">
        <f>Sheet1!F65</f>
        <v>5.849964226090932</v>
      </c>
    </row>
    <row r="23" spans="1:15" ht="12.75">
      <c r="A23">
        <v>1.9</v>
      </c>
      <c r="B23" s="70">
        <f t="shared" si="0"/>
        <v>249.11837085618828</v>
      </c>
      <c r="C23" s="70">
        <f>A23*Sheet1!D29</f>
        <v>228</v>
      </c>
      <c r="E23" s="70">
        <f t="shared" si="1"/>
        <v>21.118370856188264</v>
      </c>
      <c r="H23">
        <v>10</v>
      </c>
      <c r="I23" s="112">
        <f>(0.5*Sheet1!D73*(3.141593*((Sheet1!D7/2)*(Sheet1!D7/2)))*(H23*H23*H23)*(Sheet1!D74/100))</f>
        <v>973.76816628</v>
      </c>
      <c r="J23" s="70">
        <f>VLOOKUP(I23,B5:C334,2,TRUE)</f>
        <v>744</v>
      </c>
      <c r="K23" s="70">
        <f>J23/Sheet1!D29*Sheet1!D75</f>
        <v>8.68</v>
      </c>
      <c r="L23" s="70">
        <f t="shared" si="2"/>
        <v>735.32</v>
      </c>
      <c r="O23" s="70">
        <f>Sheet1!F65</f>
        <v>5.849964226090932</v>
      </c>
    </row>
    <row r="24" spans="1:15" ht="12.75">
      <c r="A24">
        <v>2</v>
      </c>
      <c r="B24" s="70">
        <f t="shared" si="0"/>
        <v>263.39985690436373</v>
      </c>
      <c r="C24" s="70">
        <f>A24*Sheet1!D29</f>
        <v>240</v>
      </c>
      <c r="E24" s="70">
        <f t="shared" si="1"/>
        <v>23.399856904363727</v>
      </c>
      <c r="H24">
        <v>10.5</v>
      </c>
      <c r="I24" s="112">
        <f>(0.5*Sheet1!D73*(3.141593*((Sheet1!D7/2)*(Sheet1!D7/2)))*(H24*H24*H24)*(Sheet1!D74/100))</f>
        <v>1127.258373489885</v>
      </c>
      <c r="J24" s="70">
        <f>VLOOKUP(I24,B5:C334,2,TRUE)</f>
        <v>840</v>
      </c>
      <c r="K24" s="70">
        <f>J24/Sheet1!D29*Sheet1!D75</f>
        <v>9.799999999999999</v>
      </c>
      <c r="L24" s="70">
        <f t="shared" si="2"/>
        <v>830.2</v>
      </c>
      <c r="O24" s="70">
        <f>Sheet1!F65</f>
        <v>5.849964226090932</v>
      </c>
    </row>
    <row r="25" spans="1:15" ht="12.75">
      <c r="A25">
        <v>2.1</v>
      </c>
      <c r="B25" s="70">
        <f t="shared" si="0"/>
        <v>277.79834223706104</v>
      </c>
      <c r="C25" s="70">
        <f>A25*Sheet1!D29</f>
        <v>252</v>
      </c>
      <c r="E25" s="70">
        <f t="shared" si="1"/>
        <v>25.79834223706101</v>
      </c>
      <c r="H25">
        <v>11</v>
      </c>
      <c r="I25" s="112">
        <f>(0.5*Sheet1!D73*(3.141593*((Sheet1!D7/2)*(Sheet1!D7/2)))*(H25*H25*H25)*(Sheet1!D74/100))</f>
        <v>1296.0854293186799</v>
      </c>
      <c r="J25" s="70">
        <f>VLOOKUP(I25,B5:C334,2,TRUE)</f>
        <v>936</v>
      </c>
      <c r="K25" s="70">
        <f>J25/Sheet1!D29*Sheet1!D75</f>
        <v>10.92</v>
      </c>
      <c r="L25" s="70">
        <f t="shared" si="2"/>
        <v>925.08</v>
      </c>
      <c r="O25" s="70">
        <f>Sheet1!F65</f>
        <v>5.849964226090932</v>
      </c>
    </row>
    <row r="26" spans="1:15" ht="12.75">
      <c r="A26">
        <v>2.2</v>
      </c>
      <c r="B26" s="70">
        <f t="shared" si="0"/>
        <v>292.31382685428014</v>
      </c>
      <c r="C26" s="70">
        <f>A26*Sheet1!D29</f>
        <v>264</v>
      </c>
      <c r="E26" s="70">
        <f t="shared" si="1"/>
        <v>28.313826854280112</v>
      </c>
      <c r="H26">
        <v>11.5</v>
      </c>
      <c r="I26" s="112">
        <f>(0.5*Sheet1!D73*(3.141593*((Sheet1!D7/2)*(Sheet1!D7/2)))*(H26*H26*H26)*(Sheet1!D74/100))</f>
        <v>1480.9796598910948</v>
      </c>
      <c r="J26" s="70">
        <f>VLOOKUP(I26,B5:C334,2,TRUE)</f>
        <v>1032</v>
      </c>
      <c r="K26" s="70">
        <f>J26/Sheet1!D29*Sheet1!D75</f>
        <v>12.04</v>
      </c>
      <c r="L26" s="70">
        <f t="shared" si="2"/>
        <v>1019.96</v>
      </c>
      <c r="O26" s="70">
        <f>Sheet1!F65</f>
        <v>5.849964226090932</v>
      </c>
    </row>
    <row r="27" spans="1:15" ht="12.75">
      <c r="A27">
        <v>2.3</v>
      </c>
      <c r="B27" s="70">
        <f t="shared" si="0"/>
        <v>306.94631075602103</v>
      </c>
      <c r="C27" s="70">
        <f>A27*Sheet1!D29</f>
        <v>276</v>
      </c>
      <c r="E27" s="70">
        <f t="shared" si="1"/>
        <v>30.946310756021024</v>
      </c>
      <c r="H27">
        <v>12</v>
      </c>
      <c r="I27" s="112">
        <f>(0.5*Sheet1!D73*(3.141593*((Sheet1!D7/2)*(Sheet1!D7/2)))*(H27*H27*H27)*(Sheet1!D74/100))</f>
        <v>1682.67139133184</v>
      </c>
      <c r="J27" s="70">
        <f>VLOOKUP(I27,B5:C334,2,TRUE)</f>
        <v>1140</v>
      </c>
      <c r="K27" s="70">
        <f>J27/Sheet1!D29*Sheet1!D75</f>
        <v>13.299999999999999</v>
      </c>
      <c r="L27" s="70">
        <f t="shared" si="2"/>
        <v>1126.7</v>
      </c>
      <c r="O27" s="70">
        <f>Sheet1!F65</f>
        <v>5.849964226090932</v>
      </c>
    </row>
    <row r="28" spans="1:15" ht="12.75">
      <c r="A28">
        <v>2.4</v>
      </c>
      <c r="B28" s="70">
        <f t="shared" si="0"/>
        <v>321.6957939422838</v>
      </c>
      <c r="C28" s="70">
        <f>A28*Sheet1!D29</f>
        <v>288</v>
      </c>
      <c r="E28" s="70">
        <f t="shared" si="1"/>
        <v>33.695793942283764</v>
      </c>
      <c r="I28" s="112"/>
      <c r="O28" s="70">
        <f>Sheet1!F65</f>
        <v>5.849964226090932</v>
      </c>
    </row>
    <row r="29" spans="1:15" ht="12.75">
      <c r="A29">
        <v>2.5</v>
      </c>
      <c r="B29" s="70">
        <f t="shared" si="0"/>
        <v>336.56227641306833</v>
      </c>
      <c r="C29" s="70">
        <f>A29*Sheet1!D29</f>
        <v>300</v>
      </c>
      <c r="E29" s="70">
        <f t="shared" si="1"/>
        <v>36.562276413068325</v>
      </c>
      <c r="I29" s="112"/>
      <c r="O29" s="70">
        <f>Sheet1!F65</f>
        <v>5.849964226090932</v>
      </c>
    </row>
    <row r="30" spans="1:15" ht="12.75">
      <c r="A30">
        <v>2.6</v>
      </c>
      <c r="B30" s="70">
        <f t="shared" si="0"/>
        <v>351.54575816837473</v>
      </c>
      <c r="C30" s="70">
        <f>A30*Sheet1!D29</f>
        <v>312</v>
      </c>
      <c r="E30" s="70">
        <f t="shared" si="1"/>
        <v>39.545758168374704</v>
      </c>
      <c r="I30" s="112"/>
      <c r="O30" s="70">
        <f>Sheet1!F65</f>
        <v>5.849964226090932</v>
      </c>
    </row>
    <row r="31" spans="1:15" ht="12.75">
      <c r="A31">
        <v>2.7</v>
      </c>
      <c r="B31" s="70">
        <f t="shared" si="0"/>
        <v>366.6462392082029</v>
      </c>
      <c r="C31" s="70">
        <f>A31*Sheet1!D29</f>
        <v>324</v>
      </c>
      <c r="E31" s="70">
        <f t="shared" si="1"/>
        <v>42.6462392082029</v>
      </c>
      <c r="I31" s="112"/>
      <c r="O31" s="70">
        <f>Sheet1!F65</f>
        <v>5.849964226090932</v>
      </c>
    </row>
    <row r="32" spans="1:15" ht="12.75">
      <c r="A32">
        <v>2.8</v>
      </c>
      <c r="B32" s="70">
        <f t="shared" si="0"/>
        <v>381.8637195325529</v>
      </c>
      <c r="C32" s="70">
        <f>A32*Sheet1!D29</f>
        <v>336</v>
      </c>
      <c r="E32" s="70">
        <f t="shared" si="1"/>
        <v>45.8637195325529</v>
      </c>
      <c r="I32" s="112"/>
      <c r="O32" s="70">
        <f>Sheet1!F65</f>
        <v>5.849964226090932</v>
      </c>
    </row>
    <row r="33" spans="1:15" ht="12.75">
      <c r="A33">
        <v>2.9</v>
      </c>
      <c r="B33" s="70">
        <f t="shared" si="0"/>
        <v>397.19819914142477</v>
      </c>
      <c r="C33" s="70">
        <f>A33*Sheet1!D29</f>
        <v>348</v>
      </c>
      <c r="E33" s="70">
        <f t="shared" si="1"/>
        <v>49.19819914142474</v>
      </c>
      <c r="I33" s="112"/>
      <c r="O33" s="70">
        <f>Sheet1!F65</f>
        <v>5.849964226090932</v>
      </c>
    </row>
    <row r="34" spans="1:15" ht="12.75">
      <c r="A34">
        <v>3</v>
      </c>
      <c r="B34" s="70">
        <f t="shared" si="0"/>
        <v>412.6496780348184</v>
      </c>
      <c r="C34" s="70">
        <f>A34*Sheet1!D29</f>
        <v>360</v>
      </c>
      <c r="E34" s="70">
        <f t="shared" si="1"/>
        <v>52.649678034818386</v>
      </c>
      <c r="I34" s="112"/>
      <c r="O34" s="70">
        <f>Sheet1!F65</f>
        <v>5.849964226090932</v>
      </c>
    </row>
    <row r="35" spans="1:15" ht="12.75">
      <c r="A35">
        <v>3.1</v>
      </c>
      <c r="B35" s="70">
        <f t="shared" si="0"/>
        <v>428.21815621273385</v>
      </c>
      <c r="C35" s="70">
        <f>A35*Sheet1!D29</f>
        <v>372</v>
      </c>
      <c r="E35" s="70">
        <f t="shared" si="1"/>
        <v>56.21815621273386</v>
      </c>
      <c r="O35" s="70">
        <f>Sheet1!F65</f>
        <v>5.849964226090932</v>
      </c>
    </row>
    <row r="36" spans="1:15" ht="12.75">
      <c r="A36">
        <v>3.2</v>
      </c>
      <c r="B36" s="70">
        <f t="shared" si="0"/>
        <v>443.90363367517114</v>
      </c>
      <c r="C36" s="70">
        <f>A36*Sheet1!D29</f>
        <v>384</v>
      </c>
      <c r="E36" s="70">
        <f t="shared" si="1"/>
        <v>59.90363367517115</v>
      </c>
      <c r="O36" s="70">
        <f>Sheet1!F65</f>
        <v>5.849964226090932</v>
      </c>
    </row>
    <row r="37" spans="1:15" ht="12.75">
      <c r="A37">
        <v>3.3</v>
      </c>
      <c r="B37" s="70">
        <f t="shared" si="0"/>
        <v>459.7061104221302</v>
      </c>
      <c r="C37" s="70">
        <f>A37*Sheet1!D29</f>
        <v>396</v>
      </c>
      <c r="E37" s="70">
        <f t="shared" si="1"/>
        <v>63.70611042213024</v>
      </c>
      <c r="O37" s="70">
        <f>Sheet1!F65</f>
        <v>5.849964226090932</v>
      </c>
    </row>
    <row r="38" spans="1:15" ht="12.75">
      <c r="A38">
        <v>3.4</v>
      </c>
      <c r="B38" s="70">
        <f t="shared" si="0"/>
        <v>475.62558645361116</v>
      </c>
      <c r="C38" s="70">
        <f>A38*Sheet1!D29</f>
        <v>408</v>
      </c>
      <c r="E38" s="70">
        <f t="shared" si="1"/>
        <v>67.62558645361116</v>
      </c>
      <c r="O38" s="70">
        <f>Sheet1!F65</f>
        <v>5.849964226090932</v>
      </c>
    </row>
    <row r="39" spans="1:15" ht="12.75">
      <c r="A39">
        <v>3.5</v>
      </c>
      <c r="B39" s="70">
        <f t="shared" si="0"/>
        <v>491.6620617696139</v>
      </c>
      <c r="C39" s="70">
        <f>A39*Sheet1!D29</f>
        <v>420</v>
      </c>
      <c r="E39" s="70">
        <f t="shared" si="1"/>
        <v>71.66206176961391</v>
      </c>
      <c r="O39" s="70">
        <f>Sheet1!F65</f>
        <v>5.849964226090932</v>
      </c>
    </row>
    <row r="40" spans="1:15" ht="12.75">
      <c r="A40">
        <v>3.6</v>
      </c>
      <c r="B40" s="70">
        <f t="shared" si="0"/>
        <v>507.8155363701385</v>
      </c>
      <c r="C40" s="70">
        <f>A40*Sheet1!D29</f>
        <v>432</v>
      </c>
      <c r="E40" s="70">
        <f t="shared" si="1"/>
        <v>75.81553637013847</v>
      </c>
      <c r="O40" s="70">
        <f>Sheet1!F65</f>
        <v>5.849964226090932</v>
      </c>
    </row>
    <row r="41" spans="1:15" ht="12.75">
      <c r="A41">
        <v>3.7</v>
      </c>
      <c r="B41" s="70">
        <f t="shared" si="0"/>
        <v>524.0860102551849</v>
      </c>
      <c r="C41" s="70">
        <f>A41*Sheet1!D29</f>
        <v>444</v>
      </c>
      <c r="E41" s="70">
        <f t="shared" si="1"/>
        <v>80.08601025518486</v>
      </c>
      <c r="O41" s="70">
        <f>Sheet1!F65</f>
        <v>5.849964226090932</v>
      </c>
    </row>
    <row r="42" spans="1:15" ht="12.75">
      <c r="A42">
        <v>3.8</v>
      </c>
      <c r="B42" s="70">
        <f t="shared" si="0"/>
        <v>540.4734834247531</v>
      </c>
      <c r="C42" s="70">
        <f>A42*Sheet1!D29</f>
        <v>456</v>
      </c>
      <c r="E42" s="70">
        <f t="shared" si="1"/>
        <v>84.47348342475306</v>
      </c>
      <c r="O42" s="70">
        <f>Sheet1!F65</f>
        <v>5.849964226090932</v>
      </c>
    </row>
    <row r="43" spans="1:15" ht="12.75">
      <c r="A43">
        <v>3.9</v>
      </c>
      <c r="B43" s="70">
        <f t="shared" si="0"/>
        <v>556.9779558788431</v>
      </c>
      <c r="C43" s="70">
        <f>A43*Sheet1!D29</f>
        <v>468</v>
      </c>
      <c r="E43" s="70">
        <f t="shared" si="1"/>
        <v>88.97795587884306</v>
      </c>
      <c r="O43" s="70">
        <f>Sheet1!F65</f>
        <v>5.849964226090932</v>
      </c>
    </row>
    <row r="44" spans="1:15" ht="12.75">
      <c r="A44">
        <v>4</v>
      </c>
      <c r="B44" s="70">
        <f t="shared" si="0"/>
        <v>573.5994276174549</v>
      </c>
      <c r="C44" s="70">
        <f>A44*Sheet1!D29</f>
        <v>480</v>
      </c>
      <c r="E44" s="70">
        <f t="shared" si="1"/>
        <v>93.59942761745491</v>
      </c>
      <c r="O44" s="70">
        <f>Sheet1!F65</f>
        <v>5.849964226090932</v>
      </c>
    </row>
    <row r="45" spans="1:15" ht="12.75">
      <c r="A45">
        <v>4.1</v>
      </c>
      <c r="B45" s="70">
        <f t="shared" si="0"/>
        <v>590.3378986405885</v>
      </c>
      <c r="C45" s="70">
        <f>A45*Sheet1!D29</f>
        <v>491.99999999999994</v>
      </c>
      <c r="E45" s="70">
        <f t="shared" si="1"/>
        <v>98.33789864058855</v>
      </c>
      <c r="O45" s="70">
        <f>Sheet1!F65</f>
        <v>5.849964226090932</v>
      </c>
    </row>
    <row r="46" spans="1:15" ht="12.75">
      <c r="A46">
        <v>4.2</v>
      </c>
      <c r="B46" s="70">
        <f t="shared" si="0"/>
        <v>607.193368948244</v>
      </c>
      <c r="C46" s="70">
        <f>A46*Sheet1!D29</f>
        <v>504</v>
      </c>
      <c r="E46" s="70">
        <f t="shared" si="1"/>
        <v>103.19336894824404</v>
      </c>
      <c r="O46" s="70">
        <f>Sheet1!F65</f>
        <v>5.849964226090932</v>
      </c>
    </row>
    <row r="47" spans="1:15" ht="12.75">
      <c r="A47">
        <v>4.3</v>
      </c>
      <c r="B47" s="70">
        <f t="shared" si="0"/>
        <v>624.1658385404213</v>
      </c>
      <c r="C47" s="70">
        <f>A47*Sheet1!D29</f>
        <v>516</v>
      </c>
      <c r="E47" s="70">
        <f t="shared" si="1"/>
        <v>108.16583854042132</v>
      </c>
      <c r="O47" s="70">
        <f>Sheet1!F65</f>
        <v>5.849964226090932</v>
      </c>
    </row>
    <row r="48" spans="1:15" ht="12.75">
      <c r="A48">
        <v>4.4</v>
      </c>
      <c r="B48" s="70">
        <f t="shared" si="0"/>
        <v>641.2553074171204</v>
      </c>
      <c r="C48" s="70">
        <f>A48*Sheet1!D29</f>
        <v>528</v>
      </c>
      <c r="E48" s="70">
        <f t="shared" si="1"/>
        <v>113.25530741712045</v>
      </c>
      <c r="O48" s="70">
        <f>Sheet1!F65</f>
        <v>5.849964226090932</v>
      </c>
    </row>
    <row r="49" spans="1:15" ht="12.75">
      <c r="A49">
        <v>4.5</v>
      </c>
      <c r="B49" s="70">
        <f t="shared" si="0"/>
        <v>658.4617755783413</v>
      </c>
      <c r="C49" s="70">
        <f>A49*Sheet1!D29</f>
        <v>540</v>
      </c>
      <c r="E49" s="70">
        <f t="shared" si="1"/>
        <v>118.46177557834136</v>
      </c>
      <c r="O49" s="70">
        <f>Sheet1!F65</f>
        <v>5.849964226090932</v>
      </c>
    </row>
    <row r="50" spans="1:15" ht="12.75">
      <c r="A50">
        <v>4.6</v>
      </c>
      <c r="B50" s="70">
        <f t="shared" si="0"/>
        <v>675.7852430240841</v>
      </c>
      <c r="C50" s="70">
        <f>A50*Sheet1!D29</f>
        <v>552</v>
      </c>
      <c r="E50" s="70">
        <f t="shared" si="1"/>
        <v>123.7852430240841</v>
      </c>
      <c r="O50" s="70">
        <f>Sheet1!F65</f>
        <v>5.849964226090932</v>
      </c>
    </row>
    <row r="51" spans="1:15" ht="12.75">
      <c r="A51">
        <v>4.7</v>
      </c>
      <c r="B51" s="70">
        <f t="shared" si="0"/>
        <v>693.2257097543487</v>
      </c>
      <c r="C51" s="70">
        <f>A51*Sheet1!D29</f>
        <v>564</v>
      </c>
      <c r="E51" s="70">
        <f t="shared" si="1"/>
        <v>129.2257097543487</v>
      </c>
      <c r="O51" s="70">
        <f>Sheet1!F65</f>
        <v>5.849964226090932</v>
      </c>
    </row>
    <row r="52" spans="1:15" ht="12.75">
      <c r="A52">
        <v>4.8</v>
      </c>
      <c r="B52" s="70">
        <f t="shared" si="0"/>
        <v>710.783175769135</v>
      </c>
      <c r="C52" s="70">
        <f>A52*Sheet1!D29</f>
        <v>576</v>
      </c>
      <c r="E52" s="70">
        <f t="shared" si="1"/>
        <v>134.78317576913506</v>
      </c>
      <c r="O52" s="70">
        <f>Sheet1!F65</f>
        <v>5.849964226090932</v>
      </c>
    </row>
    <row r="53" spans="1:15" ht="12.75">
      <c r="A53">
        <v>4.9</v>
      </c>
      <c r="B53" s="70">
        <f t="shared" si="0"/>
        <v>728.4576410684433</v>
      </c>
      <c r="C53" s="70">
        <f>A53*Sheet1!D29</f>
        <v>588</v>
      </c>
      <c r="E53" s="70">
        <f t="shared" si="1"/>
        <v>140.4576410684433</v>
      </c>
      <c r="O53" s="70">
        <f>Sheet1!F65</f>
        <v>5.849964226090932</v>
      </c>
    </row>
    <row r="54" spans="1:15" ht="12.75">
      <c r="A54">
        <v>5</v>
      </c>
      <c r="B54" s="70">
        <f t="shared" si="0"/>
        <v>746.2491056522733</v>
      </c>
      <c r="C54" s="70">
        <f>A54*Sheet1!D29</f>
        <v>600</v>
      </c>
      <c r="E54" s="70">
        <f t="shared" si="1"/>
        <v>146.2491056522733</v>
      </c>
      <c r="O54" s="70">
        <f>Sheet1!F65</f>
        <v>5.849964226090932</v>
      </c>
    </row>
    <row r="55" spans="1:15" ht="12.75">
      <c r="A55">
        <v>5.1</v>
      </c>
      <c r="B55" s="70">
        <f t="shared" si="0"/>
        <v>764.1575695206251</v>
      </c>
      <c r="C55" s="70">
        <f>A55*Sheet1!D29</f>
        <v>612</v>
      </c>
      <c r="E55" s="70">
        <f t="shared" si="1"/>
        <v>152.15756952062512</v>
      </c>
      <c r="O55" s="70">
        <f>Sheet1!F65</f>
        <v>5.849964226090932</v>
      </c>
    </row>
    <row r="56" spans="1:15" ht="12.75">
      <c r="A56">
        <v>5.2</v>
      </c>
      <c r="B56" s="70">
        <f t="shared" si="0"/>
        <v>782.1830326734988</v>
      </c>
      <c r="C56" s="70">
        <f>A56*Sheet1!D29</f>
        <v>624</v>
      </c>
      <c r="E56" s="70">
        <f t="shared" si="1"/>
        <v>158.18303267349881</v>
      </c>
      <c r="O56" s="70">
        <f>Sheet1!F65</f>
        <v>5.849964226090932</v>
      </c>
    </row>
    <row r="57" spans="1:15" ht="12.75">
      <c r="A57">
        <v>5.3</v>
      </c>
      <c r="B57" s="70">
        <f t="shared" si="0"/>
        <v>800.3254951108943</v>
      </c>
      <c r="C57" s="70">
        <f>A57*Sheet1!D29</f>
        <v>636</v>
      </c>
      <c r="E57" s="70">
        <f t="shared" si="1"/>
        <v>164.32549511089428</v>
      </c>
      <c r="O57" s="70">
        <f>Sheet1!F65</f>
        <v>5.849964226090932</v>
      </c>
    </row>
    <row r="58" spans="1:15" ht="12.75">
      <c r="A58">
        <v>5.4</v>
      </c>
      <c r="B58" s="70">
        <f t="shared" si="0"/>
        <v>818.5849568328116</v>
      </c>
      <c r="C58" s="70">
        <f>A58*Sheet1!D29</f>
        <v>648</v>
      </c>
      <c r="E58" s="70">
        <f t="shared" si="1"/>
        <v>170.5849568328116</v>
      </c>
      <c r="O58" s="70">
        <f>Sheet1!F65</f>
        <v>5.849964226090932</v>
      </c>
    </row>
    <row r="59" spans="1:15" ht="12.75">
      <c r="A59">
        <v>5.5</v>
      </c>
      <c r="B59" s="70">
        <f t="shared" si="0"/>
        <v>836.9614178392507</v>
      </c>
      <c r="C59" s="70">
        <f>A59*Sheet1!D29</f>
        <v>660</v>
      </c>
      <c r="E59" s="70">
        <f t="shared" si="1"/>
        <v>176.9614178392507</v>
      </c>
      <c r="O59" s="70">
        <f>Sheet1!F65</f>
        <v>5.849964226090932</v>
      </c>
    </row>
    <row r="60" spans="1:15" ht="12.75">
      <c r="A60">
        <v>5.6</v>
      </c>
      <c r="B60" s="70">
        <f t="shared" si="0"/>
        <v>855.4548781302116</v>
      </c>
      <c r="C60" s="70">
        <f>A60*Sheet1!D29</f>
        <v>672</v>
      </c>
      <c r="E60" s="70">
        <f t="shared" si="1"/>
        <v>183.4548781302116</v>
      </c>
      <c r="O60" s="70">
        <f>Sheet1!F65</f>
        <v>5.849964226090932</v>
      </c>
    </row>
    <row r="61" spans="1:15" ht="12.75">
      <c r="A61">
        <v>5.7</v>
      </c>
      <c r="B61" s="70">
        <f t="shared" si="0"/>
        <v>874.0653377056944</v>
      </c>
      <c r="C61" s="70">
        <f>A61*Sheet1!D29</f>
        <v>684</v>
      </c>
      <c r="E61" s="70">
        <f t="shared" si="1"/>
        <v>190.0653377056944</v>
      </c>
      <c r="O61" s="70">
        <f>Sheet1!F65</f>
        <v>5.849964226090932</v>
      </c>
    </row>
    <row r="62" spans="1:15" ht="12.75">
      <c r="A62">
        <v>5.8</v>
      </c>
      <c r="B62" s="70">
        <f t="shared" si="0"/>
        <v>892.792796565699</v>
      </c>
      <c r="C62" s="70">
        <f>A62*Sheet1!D29</f>
        <v>696</v>
      </c>
      <c r="E62" s="70">
        <f t="shared" si="1"/>
        <v>196.79279656569895</v>
      </c>
      <c r="O62" s="70">
        <f>Sheet1!F65</f>
        <v>5.849964226090932</v>
      </c>
    </row>
    <row r="63" spans="1:15" ht="12.75">
      <c r="A63">
        <v>5.9</v>
      </c>
      <c r="B63" s="70">
        <f t="shared" si="0"/>
        <v>911.6372547102253</v>
      </c>
      <c r="C63" s="70">
        <f>A63*Sheet1!D29</f>
        <v>708</v>
      </c>
      <c r="E63" s="70">
        <f t="shared" si="1"/>
        <v>203.63725471022533</v>
      </c>
      <c r="O63" s="70">
        <f>Sheet1!F65</f>
        <v>5.849964226090932</v>
      </c>
    </row>
    <row r="64" spans="1:15" ht="12.75">
      <c r="A64">
        <v>6</v>
      </c>
      <c r="B64" s="70">
        <f t="shared" si="0"/>
        <v>930.5987121392735</v>
      </c>
      <c r="C64" s="70">
        <f>A64*Sheet1!D29</f>
        <v>720</v>
      </c>
      <c r="E64" s="70">
        <f t="shared" si="1"/>
        <v>210.59871213927354</v>
      </c>
      <c r="O64" s="70">
        <f>Sheet1!F65</f>
        <v>5.849964226090932</v>
      </c>
    </row>
    <row r="65" spans="1:15" ht="12.75">
      <c r="A65">
        <v>6.1</v>
      </c>
      <c r="B65" s="70">
        <f t="shared" si="0"/>
        <v>949.6771688528436</v>
      </c>
      <c r="C65" s="70">
        <f>A65*Sheet1!D29</f>
        <v>732</v>
      </c>
      <c r="E65" s="70">
        <f t="shared" si="1"/>
        <v>217.67716885284352</v>
      </c>
      <c r="O65" s="70">
        <f>Sheet1!F65</f>
        <v>5.849964226090932</v>
      </c>
    </row>
    <row r="66" spans="1:15" ht="12.75">
      <c r="A66">
        <v>6.2</v>
      </c>
      <c r="B66" s="70">
        <f t="shared" si="0"/>
        <v>968.8726248509354</v>
      </c>
      <c r="C66" s="70">
        <f>A66*Sheet1!D29</f>
        <v>744</v>
      </c>
      <c r="E66" s="70">
        <f t="shared" si="1"/>
        <v>224.87262485093544</v>
      </c>
      <c r="O66" s="70">
        <f>Sheet1!F65</f>
        <v>5.849964226090932</v>
      </c>
    </row>
    <row r="67" spans="1:15" ht="12.75">
      <c r="A67">
        <v>6.3</v>
      </c>
      <c r="B67" s="70">
        <f t="shared" si="0"/>
        <v>988.185080133549</v>
      </c>
      <c r="C67" s="70">
        <f>A67*Sheet1!D29</f>
        <v>756</v>
      </c>
      <c r="E67" s="70">
        <f t="shared" si="1"/>
        <v>232.18508013354906</v>
      </c>
      <c r="O67" s="70">
        <f>Sheet1!F65</f>
        <v>5.849964226090932</v>
      </c>
    </row>
    <row r="68" spans="1:15" ht="12.75">
      <c r="A68">
        <v>6.4</v>
      </c>
      <c r="B68" s="70">
        <f t="shared" si="0"/>
        <v>1007.6145347006845</v>
      </c>
      <c r="C68" s="70">
        <f>A68*Sheet1!D29</f>
        <v>768</v>
      </c>
      <c r="E68" s="70">
        <f t="shared" si="1"/>
        <v>239.6145347006846</v>
      </c>
      <c r="O68" s="70">
        <f>Sheet1!F65</f>
        <v>5.849964226090932</v>
      </c>
    </row>
    <row r="69" spans="1:15" ht="12.75">
      <c r="A69">
        <v>6.5</v>
      </c>
      <c r="B69" s="70">
        <f aca="true" t="shared" si="3" ref="B69:B132">C69+E69</f>
        <v>1027.160988552342</v>
      </c>
      <c r="C69" s="70">
        <f>A69*Sheet1!D29</f>
        <v>780</v>
      </c>
      <c r="E69" s="70">
        <f aca="true" t="shared" si="4" ref="E69:E132">(A69*A69)*O69</f>
        <v>247.16098855234188</v>
      </c>
      <c r="O69" s="70">
        <f>Sheet1!F65</f>
        <v>5.849964226090932</v>
      </c>
    </row>
    <row r="70" spans="1:15" ht="12.75">
      <c r="A70">
        <v>6.6</v>
      </c>
      <c r="B70" s="70">
        <f t="shared" si="3"/>
        <v>1046.824441688521</v>
      </c>
      <c r="C70" s="70">
        <f>A70*Sheet1!D29</f>
        <v>792</v>
      </c>
      <c r="E70" s="70">
        <f t="shared" si="4"/>
        <v>254.82444168852095</v>
      </c>
      <c r="O70" s="70">
        <f>Sheet1!F65</f>
        <v>5.849964226090932</v>
      </c>
    </row>
    <row r="71" spans="1:15" ht="12.75">
      <c r="A71">
        <v>6.7</v>
      </c>
      <c r="B71" s="70">
        <f t="shared" si="3"/>
        <v>1066.604894109222</v>
      </c>
      <c r="C71" s="70">
        <f>A71*Sheet1!D29</f>
        <v>804</v>
      </c>
      <c r="E71" s="70">
        <f t="shared" si="4"/>
        <v>262.6048941092219</v>
      </c>
      <c r="O71" s="70">
        <f>Sheet1!F65</f>
        <v>5.849964226090932</v>
      </c>
    </row>
    <row r="72" spans="1:15" ht="12.75">
      <c r="A72">
        <v>6.8</v>
      </c>
      <c r="B72" s="70">
        <f t="shared" si="3"/>
        <v>1086.5023458144447</v>
      </c>
      <c r="C72" s="70">
        <f>A72*Sheet1!D29</f>
        <v>816</v>
      </c>
      <c r="E72" s="70">
        <f t="shared" si="4"/>
        <v>270.50234581444465</v>
      </c>
      <c r="O72" s="70">
        <f>Sheet1!F65</f>
        <v>5.849964226090932</v>
      </c>
    </row>
    <row r="73" spans="1:15" ht="12.75">
      <c r="A73">
        <v>6.9</v>
      </c>
      <c r="B73" s="70">
        <f t="shared" si="3"/>
        <v>1106.5167968041892</v>
      </c>
      <c r="C73" s="70">
        <f>A73*Sheet1!D29</f>
        <v>828</v>
      </c>
      <c r="E73" s="70">
        <f t="shared" si="4"/>
        <v>278.5167968041893</v>
      </c>
      <c r="O73" s="70">
        <f>Sheet1!F65</f>
        <v>5.849964226090932</v>
      </c>
    </row>
    <row r="74" spans="1:15" ht="12.75">
      <c r="A74">
        <v>7</v>
      </c>
      <c r="B74" s="70">
        <f t="shared" si="3"/>
        <v>1126.6482470784556</v>
      </c>
      <c r="C74" s="70">
        <f>A74*Sheet1!D29</f>
        <v>840</v>
      </c>
      <c r="E74" s="70">
        <f t="shared" si="4"/>
        <v>286.64824707845565</v>
      </c>
      <c r="O74" s="70">
        <f>Sheet1!F65</f>
        <v>5.849964226090932</v>
      </c>
    </row>
    <row r="75" spans="1:15" ht="12.75">
      <c r="A75">
        <v>7.1</v>
      </c>
      <c r="B75" s="70">
        <f t="shared" si="3"/>
        <v>1146.8966966372438</v>
      </c>
      <c r="C75" s="70">
        <f>A75*Sheet1!D29</f>
        <v>852</v>
      </c>
      <c r="E75" s="70">
        <f t="shared" si="4"/>
        <v>294.89669663724385</v>
      </c>
      <c r="O75" s="70">
        <f>Sheet1!F65</f>
        <v>5.849964226090932</v>
      </c>
    </row>
    <row r="76" spans="1:15" ht="12.75">
      <c r="A76">
        <v>7.2</v>
      </c>
      <c r="B76" s="70">
        <f t="shared" si="3"/>
        <v>1167.262145480554</v>
      </c>
      <c r="C76" s="70">
        <f>A76*Sheet1!D29</f>
        <v>864</v>
      </c>
      <c r="E76" s="70">
        <f t="shared" si="4"/>
        <v>303.2621454805539</v>
      </c>
      <c r="O76" s="70">
        <f>Sheet1!F65</f>
        <v>5.849964226090932</v>
      </c>
    </row>
    <row r="77" spans="1:15" ht="12.75">
      <c r="A77">
        <v>7.3</v>
      </c>
      <c r="B77" s="70">
        <f t="shared" si="3"/>
        <v>1187.7445936083857</v>
      </c>
      <c r="C77" s="70">
        <f>A77*Sheet1!D29</f>
        <v>876</v>
      </c>
      <c r="E77" s="70">
        <f t="shared" si="4"/>
        <v>311.74459360838574</v>
      </c>
      <c r="O77" s="70">
        <f>Sheet1!F65</f>
        <v>5.849964226090932</v>
      </c>
    </row>
    <row r="78" spans="1:15" ht="12.75">
      <c r="A78">
        <v>7.4</v>
      </c>
      <c r="B78" s="70">
        <f t="shared" si="3"/>
        <v>1208.3440410207395</v>
      </c>
      <c r="C78" s="70">
        <f>A78*Sheet1!D29</f>
        <v>888</v>
      </c>
      <c r="E78" s="70">
        <f t="shared" si="4"/>
        <v>320.34404102073944</v>
      </c>
      <c r="O78" s="70">
        <f>Sheet1!F65</f>
        <v>5.849964226090932</v>
      </c>
    </row>
    <row r="79" spans="1:15" ht="12.75">
      <c r="A79">
        <v>7.5</v>
      </c>
      <c r="B79" s="70">
        <f t="shared" si="3"/>
        <v>1229.060487717615</v>
      </c>
      <c r="C79" s="70">
        <f>A79*Sheet1!D29</f>
        <v>900</v>
      </c>
      <c r="E79" s="70">
        <f t="shared" si="4"/>
        <v>329.06048771761493</v>
      </c>
      <c r="O79" s="70">
        <f>Sheet1!F65</f>
        <v>5.849964226090932</v>
      </c>
    </row>
    <row r="80" spans="1:15" ht="12.75">
      <c r="A80">
        <v>7.6</v>
      </c>
      <c r="B80" s="70">
        <f t="shared" si="3"/>
        <v>1249.8939336990122</v>
      </c>
      <c r="C80" s="70">
        <f>A80*Sheet1!D29</f>
        <v>912</v>
      </c>
      <c r="E80" s="70">
        <f t="shared" si="4"/>
        <v>337.8939336990122</v>
      </c>
      <c r="O80" s="70">
        <f>Sheet1!F65</f>
        <v>5.849964226090932</v>
      </c>
    </row>
    <row r="81" spans="1:15" ht="12.75">
      <c r="A81">
        <v>7.7</v>
      </c>
      <c r="B81" s="70">
        <f t="shared" si="3"/>
        <v>1270.8443789649314</v>
      </c>
      <c r="C81" s="70">
        <f>A81*Sheet1!D29</f>
        <v>924</v>
      </c>
      <c r="E81" s="70">
        <f t="shared" si="4"/>
        <v>346.84437896493137</v>
      </c>
      <c r="O81" s="70">
        <f>Sheet1!F65</f>
        <v>5.849964226090932</v>
      </c>
    </row>
    <row r="82" spans="1:15" ht="12.75">
      <c r="A82">
        <v>7.8</v>
      </c>
      <c r="B82" s="70">
        <f t="shared" si="3"/>
        <v>1291.9118235153724</v>
      </c>
      <c r="C82" s="70">
        <f>A82*Sheet1!D29</f>
        <v>936</v>
      </c>
      <c r="E82" s="70">
        <f t="shared" si="4"/>
        <v>355.91182351537225</v>
      </c>
      <c r="O82" s="70">
        <f>Sheet1!F65</f>
        <v>5.849964226090932</v>
      </c>
    </row>
    <row r="83" spans="1:15" ht="12.75">
      <c r="A83">
        <v>7.9</v>
      </c>
      <c r="B83" s="70">
        <f t="shared" si="3"/>
        <v>1313.096267350335</v>
      </c>
      <c r="C83" s="70">
        <f>A83*Sheet1!D29</f>
        <v>948</v>
      </c>
      <c r="E83" s="70">
        <f t="shared" si="4"/>
        <v>365.0962673503351</v>
      </c>
      <c r="O83" s="70">
        <f>Sheet1!F65</f>
        <v>5.849964226090932</v>
      </c>
    </row>
    <row r="84" spans="1:15" ht="12.75">
      <c r="A84">
        <v>8</v>
      </c>
      <c r="B84" s="70">
        <f t="shared" si="3"/>
        <v>1334.3977104698197</v>
      </c>
      <c r="C84" s="70">
        <f>A84*Sheet1!D29</f>
        <v>960</v>
      </c>
      <c r="E84" s="70">
        <f t="shared" si="4"/>
        <v>374.39771046981963</v>
      </c>
      <c r="O84" s="70">
        <f>Sheet1!F65</f>
        <v>5.849964226090932</v>
      </c>
    </row>
    <row r="85" spans="1:15" ht="12.75">
      <c r="A85">
        <v>8.1</v>
      </c>
      <c r="B85" s="70">
        <f t="shared" si="3"/>
        <v>1355.816152873826</v>
      </c>
      <c r="C85" s="70">
        <f>A85*Sheet1!D29</f>
        <v>972</v>
      </c>
      <c r="E85" s="70">
        <f t="shared" si="4"/>
        <v>383.816152873826</v>
      </c>
      <c r="O85" s="70">
        <f>Sheet1!F65</f>
        <v>5.849964226090932</v>
      </c>
    </row>
    <row r="86" spans="1:15" ht="12.75">
      <c r="A86">
        <v>8.2</v>
      </c>
      <c r="B86" s="70">
        <f t="shared" si="3"/>
        <v>1377.351594562354</v>
      </c>
      <c r="C86" s="70">
        <f>A86*Sheet1!D29</f>
        <v>983.9999999999999</v>
      </c>
      <c r="E86" s="70">
        <f t="shared" si="4"/>
        <v>393.3515945623542</v>
      </c>
      <c r="O86" s="70">
        <f>Sheet1!F65</f>
        <v>5.849964226090932</v>
      </c>
    </row>
    <row r="87" spans="1:15" ht="12.75">
      <c r="A87">
        <v>8.3</v>
      </c>
      <c r="B87" s="70">
        <f t="shared" si="3"/>
        <v>1399.0040355354045</v>
      </c>
      <c r="C87" s="70">
        <f>A87*Sheet1!D29</f>
        <v>996.0000000000001</v>
      </c>
      <c r="E87" s="70">
        <f t="shared" si="4"/>
        <v>403.0040355354044</v>
      </c>
      <c r="O87" s="70">
        <f>Sheet1!F65</f>
        <v>5.849964226090932</v>
      </c>
    </row>
    <row r="88" spans="1:15" ht="12.75">
      <c r="A88">
        <v>8.4</v>
      </c>
      <c r="B88" s="70">
        <f t="shared" si="3"/>
        <v>1420.7734757929761</v>
      </c>
      <c r="C88" s="70">
        <f>A88*Sheet1!D29</f>
        <v>1008</v>
      </c>
      <c r="E88" s="70">
        <f t="shared" si="4"/>
        <v>412.77347579297617</v>
      </c>
      <c r="O88" s="70">
        <f>Sheet1!F65</f>
        <v>5.849964226090932</v>
      </c>
    </row>
    <row r="89" spans="1:15" ht="12.75">
      <c r="A89">
        <v>8.5</v>
      </c>
      <c r="B89" s="70">
        <f t="shared" si="3"/>
        <v>1442.6599153350699</v>
      </c>
      <c r="C89" s="70">
        <f>A89*Sheet1!D29</f>
        <v>1020</v>
      </c>
      <c r="E89" s="70">
        <f t="shared" si="4"/>
        <v>422.6599153350698</v>
      </c>
      <c r="O89" s="70">
        <f>Sheet1!F65</f>
        <v>5.849964226090932</v>
      </c>
    </row>
    <row r="90" spans="1:15" ht="12.75">
      <c r="A90">
        <v>8.6</v>
      </c>
      <c r="B90" s="70">
        <f t="shared" si="3"/>
        <v>1464.6633541616852</v>
      </c>
      <c r="C90" s="70">
        <f>A90*Sheet1!D29</f>
        <v>1032</v>
      </c>
      <c r="E90" s="70">
        <f t="shared" si="4"/>
        <v>432.6633541616853</v>
      </c>
      <c r="O90" s="70">
        <f>Sheet1!F65</f>
        <v>5.849964226090932</v>
      </c>
    </row>
    <row r="91" spans="1:15" ht="12.75">
      <c r="A91">
        <v>8.7</v>
      </c>
      <c r="B91" s="70">
        <f t="shared" si="3"/>
        <v>1486.7837922728224</v>
      </c>
      <c r="C91" s="70">
        <f>A91*Sheet1!D29</f>
        <v>1044</v>
      </c>
      <c r="E91" s="70">
        <f t="shared" si="4"/>
        <v>442.7837922728225</v>
      </c>
      <c r="O91" s="70">
        <f>Sheet1!F65</f>
        <v>5.849964226090932</v>
      </c>
    </row>
    <row r="92" spans="1:15" ht="12.75">
      <c r="A92">
        <v>8.8</v>
      </c>
      <c r="B92" s="70">
        <f t="shared" si="3"/>
        <v>1509.0212296684817</v>
      </c>
      <c r="C92" s="70">
        <f>A92*Sheet1!D29</f>
        <v>1056</v>
      </c>
      <c r="E92" s="70">
        <f t="shared" si="4"/>
        <v>453.0212296684818</v>
      </c>
      <c r="O92" s="70">
        <f>Sheet1!F65</f>
        <v>5.849964226090932</v>
      </c>
    </row>
    <row r="93" spans="1:15" ht="12.75">
      <c r="A93">
        <v>8.9</v>
      </c>
      <c r="B93" s="70">
        <f t="shared" si="3"/>
        <v>1531.3756663486627</v>
      </c>
      <c r="C93" s="70">
        <f>A93*Sheet1!D29</f>
        <v>1068</v>
      </c>
      <c r="E93" s="70">
        <f t="shared" si="4"/>
        <v>463.3756663486627</v>
      </c>
      <c r="O93" s="70">
        <f>Sheet1!F65</f>
        <v>5.849964226090932</v>
      </c>
    </row>
    <row r="94" spans="1:15" ht="12.75">
      <c r="A94">
        <v>9</v>
      </c>
      <c r="B94" s="70">
        <f t="shared" si="3"/>
        <v>1553.8471023133654</v>
      </c>
      <c r="C94" s="70">
        <f>A94*Sheet1!D29</f>
        <v>1080</v>
      </c>
      <c r="E94" s="70">
        <f t="shared" si="4"/>
        <v>473.84710231336544</v>
      </c>
      <c r="O94" s="70">
        <f>Sheet1!F65</f>
        <v>5.849964226090932</v>
      </c>
    </row>
    <row r="95" spans="1:15" ht="12.75">
      <c r="A95">
        <v>9.1</v>
      </c>
      <c r="B95" s="70">
        <f t="shared" si="3"/>
        <v>1576.43553756259</v>
      </c>
      <c r="C95" s="70">
        <f>A95*Sheet1!D29</f>
        <v>1092</v>
      </c>
      <c r="E95" s="70">
        <f t="shared" si="4"/>
        <v>484.43553756258996</v>
      </c>
      <c r="O95" s="70">
        <f>Sheet1!F65</f>
        <v>5.849964226090932</v>
      </c>
    </row>
    <row r="96" spans="1:15" ht="12.75">
      <c r="A96">
        <v>9.2</v>
      </c>
      <c r="B96" s="70">
        <f t="shared" si="3"/>
        <v>1599.1409720963363</v>
      </c>
      <c r="C96" s="70">
        <f>A96*Sheet1!D29</f>
        <v>1104</v>
      </c>
      <c r="E96" s="70">
        <f t="shared" si="4"/>
        <v>495.1409720963364</v>
      </c>
      <c r="O96" s="70">
        <f>Sheet1!F65</f>
        <v>5.849964226090932</v>
      </c>
    </row>
    <row r="97" spans="1:15" ht="12.75">
      <c r="A97">
        <v>9.3</v>
      </c>
      <c r="B97" s="70">
        <f t="shared" si="3"/>
        <v>1621.9634059146047</v>
      </c>
      <c r="C97" s="70">
        <f>A97*Sheet1!D29</f>
        <v>1116</v>
      </c>
      <c r="E97" s="70">
        <f t="shared" si="4"/>
        <v>505.9634059146047</v>
      </c>
      <c r="O97" s="70">
        <f>Sheet1!F65</f>
        <v>5.849964226090932</v>
      </c>
    </row>
    <row r="98" spans="1:15" ht="12.75">
      <c r="A98">
        <v>9.4</v>
      </c>
      <c r="B98" s="70">
        <f t="shared" si="3"/>
        <v>1644.9028390173949</v>
      </c>
      <c r="C98" s="70">
        <f>A98*Sheet1!D29</f>
        <v>1128</v>
      </c>
      <c r="E98" s="70">
        <f t="shared" si="4"/>
        <v>516.9028390173949</v>
      </c>
      <c r="O98" s="70">
        <f>Sheet1!F65</f>
        <v>5.849964226090932</v>
      </c>
    </row>
    <row r="99" spans="1:15" ht="12.75">
      <c r="A99">
        <v>9.5</v>
      </c>
      <c r="B99" s="70">
        <f t="shared" si="3"/>
        <v>1667.9592714047067</v>
      </c>
      <c r="C99" s="70">
        <f>A99*Sheet1!D29</f>
        <v>1140</v>
      </c>
      <c r="E99" s="70">
        <f t="shared" si="4"/>
        <v>527.9592714047066</v>
      </c>
      <c r="O99" s="70">
        <f>Sheet1!F65</f>
        <v>5.849964226090932</v>
      </c>
    </row>
    <row r="100" spans="1:15" ht="12.75">
      <c r="A100">
        <v>9.6</v>
      </c>
      <c r="B100" s="70">
        <f t="shared" si="3"/>
        <v>1691.13270307654</v>
      </c>
      <c r="C100" s="70">
        <f>A100*Sheet1!D29</f>
        <v>1152</v>
      </c>
      <c r="E100" s="70">
        <f t="shared" si="4"/>
        <v>539.1327030765402</v>
      </c>
      <c r="O100" s="70">
        <f>Sheet1!F65</f>
        <v>5.849964226090932</v>
      </c>
    </row>
    <row r="101" spans="1:15" ht="12.75">
      <c r="A101">
        <v>9.7</v>
      </c>
      <c r="B101" s="70">
        <f t="shared" si="3"/>
        <v>1714.4231340328956</v>
      </c>
      <c r="C101" s="70">
        <f>A101*Sheet1!D29</f>
        <v>1164</v>
      </c>
      <c r="E101" s="70">
        <f t="shared" si="4"/>
        <v>550.4231340328957</v>
      </c>
      <c r="O101" s="70">
        <f>Sheet1!F65</f>
        <v>5.849964226090932</v>
      </c>
    </row>
    <row r="102" spans="1:15" ht="12.75">
      <c r="A102">
        <v>9.8</v>
      </c>
      <c r="B102" s="70">
        <f t="shared" si="3"/>
        <v>1737.8305642737732</v>
      </c>
      <c r="C102" s="70">
        <f>A102*Sheet1!D29</f>
        <v>1176</v>
      </c>
      <c r="E102" s="70">
        <f t="shared" si="4"/>
        <v>561.8305642737732</v>
      </c>
      <c r="O102" s="70">
        <f>Sheet1!F65</f>
        <v>5.849964226090932</v>
      </c>
    </row>
    <row r="103" spans="1:15" ht="12.75">
      <c r="A103">
        <v>9.9</v>
      </c>
      <c r="B103" s="70">
        <f t="shared" si="3"/>
        <v>1761.3549937991722</v>
      </c>
      <c r="C103" s="70">
        <f>A103*Sheet1!D29</f>
        <v>1188</v>
      </c>
      <c r="E103" s="70">
        <f t="shared" si="4"/>
        <v>573.3549937991722</v>
      </c>
      <c r="O103" s="70">
        <f>Sheet1!F65</f>
        <v>5.849964226090932</v>
      </c>
    </row>
    <row r="104" spans="1:15" ht="12.75">
      <c r="A104">
        <v>10</v>
      </c>
      <c r="B104" s="70">
        <f t="shared" si="3"/>
        <v>1784.9964226090933</v>
      </c>
      <c r="C104" s="70">
        <f>A104*Sheet1!D29</f>
        <v>1200</v>
      </c>
      <c r="E104" s="70">
        <f t="shared" si="4"/>
        <v>584.9964226090932</v>
      </c>
      <c r="O104" s="70">
        <f>Sheet1!F65</f>
        <v>5.849964226090932</v>
      </c>
    </row>
    <row r="105" spans="1:15" ht="12.75">
      <c r="A105">
        <v>10.1</v>
      </c>
      <c r="B105" s="70">
        <f t="shared" si="3"/>
        <v>1808.7548507035358</v>
      </c>
      <c r="C105" s="70">
        <f>A105*Sheet1!D29</f>
        <v>1212</v>
      </c>
      <c r="E105" s="70">
        <f t="shared" si="4"/>
        <v>596.7548507035359</v>
      </c>
      <c r="O105" s="70">
        <f>Sheet1!F65</f>
        <v>5.849964226090932</v>
      </c>
    </row>
    <row r="106" spans="1:15" ht="12.75">
      <c r="A106">
        <v>10.2</v>
      </c>
      <c r="B106" s="70">
        <f t="shared" si="3"/>
        <v>1832.6302780825004</v>
      </c>
      <c r="C106" s="70">
        <f>A106*Sheet1!D29</f>
        <v>1224</v>
      </c>
      <c r="E106" s="70">
        <f t="shared" si="4"/>
        <v>608.6302780825005</v>
      </c>
      <c r="O106" s="70">
        <f>Sheet1!F65</f>
        <v>5.849964226090932</v>
      </c>
    </row>
    <row r="107" spans="1:15" ht="12.75">
      <c r="A107">
        <v>10.3</v>
      </c>
      <c r="B107" s="70">
        <f t="shared" si="3"/>
        <v>1856.622704745987</v>
      </c>
      <c r="C107" s="70">
        <f>A107*Sheet1!D29</f>
        <v>1236</v>
      </c>
      <c r="E107" s="70">
        <f t="shared" si="4"/>
        <v>620.622704745987</v>
      </c>
      <c r="O107" s="70">
        <f>Sheet1!F65</f>
        <v>5.849964226090932</v>
      </c>
    </row>
    <row r="108" spans="1:15" ht="12.75">
      <c r="A108">
        <v>10.4</v>
      </c>
      <c r="B108" s="70">
        <f t="shared" si="3"/>
        <v>1880.7321306939953</v>
      </c>
      <c r="C108" s="70">
        <f>A108*Sheet1!D29</f>
        <v>1248</v>
      </c>
      <c r="E108" s="70">
        <f t="shared" si="4"/>
        <v>632.7321306939953</v>
      </c>
      <c r="O108" s="70">
        <f>Sheet1!F65</f>
        <v>5.849964226090932</v>
      </c>
    </row>
    <row r="109" spans="1:15" ht="12.75">
      <c r="A109">
        <v>10.5</v>
      </c>
      <c r="B109" s="70">
        <f t="shared" si="3"/>
        <v>1904.9585559265252</v>
      </c>
      <c r="C109" s="70">
        <f>A109*Sheet1!D29</f>
        <v>1260</v>
      </c>
      <c r="E109" s="70">
        <f t="shared" si="4"/>
        <v>644.9585559265253</v>
      </c>
      <c r="O109" s="70">
        <f>Sheet1!F65</f>
        <v>5.849964226090932</v>
      </c>
    </row>
    <row r="110" spans="1:15" ht="12.75">
      <c r="A110">
        <v>10.6</v>
      </c>
      <c r="B110" s="70">
        <f t="shared" si="3"/>
        <v>1929.3019804435771</v>
      </c>
      <c r="C110" s="70">
        <f>A110*Sheet1!D29</f>
        <v>1272</v>
      </c>
      <c r="E110" s="70">
        <f t="shared" si="4"/>
        <v>657.3019804435771</v>
      </c>
      <c r="O110" s="70">
        <f>Sheet1!F65</f>
        <v>5.849964226090932</v>
      </c>
    </row>
    <row r="111" spans="1:15" ht="12.75">
      <c r="A111">
        <v>10.7</v>
      </c>
      <c r="B111" s="70">
        <f t="shared" si="3"/>
        <v>1953.7624042451507</v>
      </c>
      <c r="C111" s="70">
        <f>A111*Sheet1!D29</f>
        <v>1284</v>
      </c>
      <c r="E111" s="70">
        <f t="shared" si="4"/>
        <v>669.7624042451506</v>
      </c>
      <c r="O111" s="70">
        <f>Sheet1!F65</f>
        <v>5.849964226090932</v>
      </c>
    </row>
    <row r="112" spans="1:15" ht="12.75">
      <c r="A112">
        <v>10.8</v>
      </c>
      <c r="B112" s="70">
        <f t="shared" si="3"/>
        <v>1978.3398273312464</v>
      </c>
      <c r="C112" s="70">
        <f>A112*Sheet1!D29</f>
        <v>1296</v>
      </c>
      <c r="E112" s="70">
        <f t="shared" si="4"/>
        <v>682.3398273312464</v>
      </c>
      <c r="O112" s="70">
        <f>Sheet1!F65</f>
        <v>5.849964226090932</v>
      </c>
    </row>
    <row r="113" spans="1:15" ht="12.75">
      <c r="A113">
        <v>10.9</v>
      </c>
      <c r="B113" s="70">
        <f t="shared" si="3"/>
        <v>2003.0342497018637</v>
      </c>
      <c r="C113" s="70">
        <f>A113*Sheet1!D29</f>
        <v>1308</v>
      </c>
      <c r="E113" s="70">
        <f t="shared" si="4"/>
        <v>695.0342497018636</v>
      </c>
      <c r="O113" s="70">
        <f>Sheet1!F65</f>
        <v>5.849964226090932</v>
      </c>
    </row>
    <row r="114" spans="1:15" ht="12.75">
      <c r="A114">
        <v>11</v>
      </c>
      <c r="B114" s="70">
        <f t="shared" si="3"/>
        <v>2027.8456713570026</v>
      </c>
      <c r="C114" s="70">
        <f>A114*Sheet1!D29</f>
        <v>1320</v>
      </c>
      <c r="E114" s="70">
        <f t="shared" si="4"/>
        <v>707.8456713570027</v>
      </c>
      <c r="O114" s="70">
        <f>Sheet1!F65</f>
        <v>5.849964226090932</v>
      </c>
    </row>
    <row r="115" spans="1:15" ht="12.75">
      <c r="A115">
        <v>11.1</v>
      </c>
      <c r="B115" s="70">
        <f t="shared" si="3"/>
        <v>2052.7740922966636</v>
      </c>
      <c r="C115" s="70">
        <f>A115*Sheet1!D29</f>
        <v>1332</v>
      </c>
      <c r="E115" s="70">
        <f t="shared" si="4"/>
        <v>720.7740922966636</v>
      </c>
      <c r="O115" s="70">
        <f>Sheet1!F65</f>
        <v>5.849964226090932</v>
      </c>
    </row>
    <row r="116" spans="1:15" ht="12.75">
      <c r="A116">
        <v>11.2</v>
      </c>
      <c r="B116" s="70">
        <f t="shared" si="3"/>
        <v>2077.8195125208463</v>
      </c>
      <c r="C116" s="70">
        <f>A116*Sheet1!D29</f>
        <v>1344</v>
      </c>
      <c r="E116" s="70">
        <f t="shared" si="4"/>
        <v>733.8195125208464</v>
      </c>
      <c r="O116" s="70">
        <f>Sheet1!F65</f>
        <v>5.849964226090932</v>
      </c>
    </row>
    <row r="117" spans="1:15" ht="12.75">
      <c r="A117">
        <v>11.3</v>
      </c>
      <c r="B117" s="70">
        <f t="shared" si="3"/>
        <v>2102.981932029551</v>
      </c>
      <c r="C117" s="70">
        <f>A117*Sheet1!D29</f>
        <v>1356</v>
      </c>
      <c r="E117" s="70">
        <f t="shared" si="4"/>
        <v>746.9819320295511</v>
      </c>
      <c r="O117" s="70">
        <f>Sheet1!F65</f>
        <v>5.849964226090932</v>
      </c>
    </row>
    <row r="118" spans="1:15" ht="12.75">
      <c r="A118">
        <v>11.4</v>
      </c>
      <c r="B118" s="70">
        <f t="shared" si="3"/>
        <v>2128.261350822778</v>
      </c>
      <c r="C118" s="70">
        <f>A118*Sheet1!D29</f>
        <v>1368</v>
      </c>
      <c r="E118" s="70">
        <f t="shared" si="4"/>
        <v>760.2613508227776</v>
      </c>
      <c r="O118" s="70">
        <f>Sheet1!F65</f>
        <v>5.849964226090932</v>
      </c>
    </row>
    <row r="119" spans="1:15" ht="12.75">
      <c r="A119">
        <v>11.5</v>
      </c>
      <c r="B119" s="70">
        <f t="shared" si="3"/>
        <v>2153.6577689005258</v>
      </c>
      <c r="C119" s="70">
        <f>A119*Sheet1!D29</f>
        <v>1380</v>
      </c>
      <c r="E119" s="70">
        <f t="shared" si="4"/>
        <v>773.6577689005258</v>
      </c>
      <c r="O119" s="70">
        <f>Sheet1!F65</f>
        <v>5.849964226090932</v>
      </c>
    </row>
    <row r="120" spans="1:15" ht="12.75">
      <c r="A120">
        <v>11.6</v>
      </c>
      <c r="B120" s="70">
        <f t="shared" si="3"/>
        <v>2179.171186262796</v>
      </c>
      <c r="C120" s="70">
        <f>A120*Sheet1!D29</f>
        <v>1392</v>
      </c>
      <c r="E120" s="70">
        <f t="shared" si="4"/>
        <v>787.1711862627958</v>
      </c>
      <c r="O120" s="70">
        <f>Sheet1!F65</f>
        <v>5.849964226090932</v>
      </c>
    </row>
    <row r="121" spans="1:15" ht="12.75">
      <c r="A121">
        <v>11.7</v>
      </c>
      <c r="B121" s="70">
        <f t="shared" si="3"/>
        <v>2204.8016029095875</v>
      </c>
      <c r="C121" s="70">
        <f>A121*Sheet1!D29</f>
        <v>1404</v>
      </c>
      <c r="E121" s="70">
        <f t="shared" si="4"/>
        <v>800.8016029095876</v>
      </c>
      <c r="O121" s="70">
        <f>Sheet1!F65</f>
        <v>5.849964226090932</v>
      </c>
    </row>
    <row r="122" spans="1:15" ht="12.75">
      <c r="A122">
        <v>11.8</v>
      </c>
      <c r="B122" s="70">
        <f t="shared" si="3"/>
        <v>2230.549018840901</v>
      </c>
      <c r="C122" s="70">
        <f>A122*Sheet1!D29</f>
        <v>1416</v>
      </c>
      <c r="E122" s="70">
        <f t="shared" si="4"/>
        <v>814.5490188409013</v>
      </c>
      <c r="O122" s="70">
        <f>Sheet1!F65</f>
        <v>5.849964226090932</v>
      </c>
    </row>
    <row r="123" spans="1:15" ht="12.75">
      <c r="A123">
        <v>11.9</v>
      </c>
      <c r="B123" s="70">
        <f t="shared" si="3"/>
        <v>2256.413434056737</v>
      </c>
      <c r="C123" s="70">
        <f>A123*Sheet1!D29</f>
        <v>1428</v>
      </c>
      <c r="E123" s="70">
        <f t="shared" si="4"/>
        <v>828.413434056737</v>
      </c>
      <c r="O123" s="70">
        <f>Sheet1!F65</f>
        <v>5.849964226090932</v>
      </c>
    </row>
    <row r="124" spans="1:15" ht="12.75">
      <c r="A124">
        <v>12</v>
      </c>
      <c r="B124" s="70">
        <f t="shared" si="3"/>
        <v>2282.394848557094</v>
      </c>
      <c r="C124" s="70">
        <f>A124*Sheet1!D29</f>
        <v>1440</v>
      </c>
      <c r="E124" s="70">
        <f t="shared" si="4"/>
        <v>842.3948485570942</v>
      </c>
      <c r="O124" s="70">
        <f>Sheet1!F65</f>
        <v>5.849964226090932</v>
      </c>
    </row>
    <row r="125" spans="1:15" ht="12.75">
      <c r="A125">
        <v>12.1</v>
      </c>
      <c r="B125" s="70">
        <f t="shared" si="3"/>
        <v>2308.493262341973</v>
      </c>
      <c r="C125" s="70">
        <f>A125*Sheet1!D29</f>
        <v>1452</v>
      </c>
      <c r="E125" s="70">
        <f t="shared" si="4"/>
        <v>856.4932623419733</v>
      </c>
      <c r="O125" s="70">
        <f>Sheet1!F65</f>
        <v>5.849964226090932</v>
      </c>
    </row>
    <row r="126" spans="1:15" ht="12.75">
      <c r="A126">
        <v>12.2</v>
      </c>
      <c r="B126" s="70">
        <f t="shared" si="3"/>
        <v>2334.7086754113743</v>
      </c>
      <c r="C126" s="70">
        <f>A126*Sheet1!D29</f>
        <v>1464</v>
      </c>
      <c r="E126" s="70">
        <f t="shared" si="4"/>
        <v>870.7086754113741</v>
      </c>
      <c r="O126" s="70">
        <f>Sheet1!F65</f>
        <v>5.849964226090932</v>
      </c>
    </row>
    <row r="127" spans="1:15" ht="12.75">
      <c r="A127">
        <v>12.3</v>
      </c>
      <c r="B127" s="70">
        <f t="shared" si="3"/>
        <v>2361.041087765297</v>
      </c>
      <c r="C127" s="70">
        <f>A127*Sheet1!D29</f>
        <v>1476</v>
      </c>
      <c r="E127" s="70">
        <f t="shared" si="4"/>
        <v>885.0410877652972</v>
      </c>
      <c r="O127" s="70">
        <f>Sheet1!F65</f>
        <v>5.849964226090932</v>
      </c>
    </row>
    <row r="128" spans="1:15" ht="12.75">
      <c r="A128">
        <v>12.4</v>
      </c>
      <c r="B128" s="70">
        <f t="shared" si="3"/>
        <v>2387.4904994037415</v>
      </c>
      <c r="C128" s="70">
        <f>A128*Sheet1!D29</f>
        <v>1488</v>
      </c>
      <c r="E128" s="70">
        <f t="shared" si="4"/>
        <v>899.4904994037418</v>
      </c>
      <c r="O128" s="70">
        <f>Sheet1!F65</f>
        <v>5.849964226090932</v>
      </c>
    </row>
    <row r="129" spans="1:15" ht="12.75">
      <c r="A129">
        <v>12.5</v>
      </c>
      <c r="B129" s="70">
        <f t="shared" si="3"/>
        <v>2414.056910326708</v>
      </c>
      <c r="C129" s="70">
        <f>A129*Sheet1!D29</f>
        <v>1500</v>
      </c>
      <c r="E129" s="70">
        <f t="shared" si="4"/>
        <v>914.056910326708</v>
      </c>
      <c r="O129" s="70">
        <f>Sheet1!F65</f>
        <v>5.849964226090932</v>
      </c>
    </row>
    <row r="130" spans="1:15" ht="12.75">
      <c r="A130">
        <v>12.6</v>
      </c>
      <c r="B130" s="70">
        <f t="shared" si="3"/>
        <v>2440.740320534196</v>
      </c>
      <c r="C130" s="70">
        <f>A130*Sheet1!D29</f>
        <v>1512</v>
      </c>
      <c r="E130" s="70">
        <f t="shared" si="4"/>
        <v>928.7403205341963</v>
      </c>
      <c r="O130" s="70">
        <f>Sheet1!F65</f>
        <v>5.849964226090932</v>
      </c>
    </row>
    <row r="131" spans="1:15" ht="12.75">
      <c r="A131">
        <v>12.7</v>
      </c>
      <c r="B131" s="70">
        <f t="shared" si="3"/>
        <v>2467.5407300262063</v>
      </c>
      <c r="C131" s="70">
        <f>A131*Sheet1!D29</f>
        <v>1524</v>
      </c>
      <c r="E131" s="70">
        <f t="shared" si="4"/>
        <v>943.5407300262063</v>
      </c>
      <c r="O131" s="70">
        <f>Sheet1!F65</f>
        <v>5.849964226090932</v>
      </c>
    </row>
    <row r="132" spans="1:15" ht="12.75">
      <c r="A132">
        <v>12.8</v>
      </c>
      <c r="B132" s="70">
        <f t="shared" si="3"/>
        <v>2494.458138802738</v>
      </c>
      <c r="C132" s="70">
        <f>A132*Sheet1!D29</f>
        <v>1536</v>
      </c>
      <c r="E132" s="70">
        <f t="shared" si="4"/>
        <v>958.4581388027384</v>
      </c>
      <c r="O132" s="70">
        <f>Sheet1!F65</f>
        <v>5.849964226090932</v>
      </c>
    </row>
    <row r="133" spans="1:15" ht="12.75">
      <c r="A133">
        <v>12.9</v>
      </c>
      <c r="B133" s="70">
        <f aca="true" t="shared" si="5" ref="B133:B196">C133+E133</f>
        <v>2521.492546863792</v>
      </c>
      <c r="C133" s="70">
        <f>A133*Sheet1!D29</f>
        <v>1548</v>
      </c>
      <c r="E133" s="70">
        <f aca="true" t="shared" si="6" ref="E133:E196">(A133*A133)*O133</f>
        <v>973.492546863792</v>
      </c>
      <c r="O133" s="70">
        <f>Sheet1!F65</f>
        <v>5.849964226090932</v>
      </c>
    </row>
    <row r="134" spans="1:15" ht="12.75">
      <c r="A134">
        <v>13</v>
      </c>
      <c r="B134" s="70">
        <f t="shared" si="5"/>
        <v>2548.6439542093676</v>
      </c>
      <c r="C134" s="70">
        <f>A134*Sheet1!D29</f>
        <v>1560</v>
      </c>
      <c r="E134" s="70">
        <f t="shared" si="6"/>
        <v>988.6439542093675</v>
      </c>
      <c r="O134" s="70">
        <f>Sheet1!F65</f>
        <v>5.849964226090932</v>
      </c>
    </row>
    <row r="135" spans="1:15" ht="12.75">
      <c r="A135">
        <v>13.1</v>
      </c>
      <c r="B135" s="70">
        <f t="shared" si="5"/>
        <v>2575.912360839465</v>
      </c>
      <c r="C135" s="70">
        <f>A135*Sheet1!D29</f>
        <v>1572</v>
      </c>
      <c r="E135" s="70">
        <f t="shared" si="6"/>
        <v>1003.9123608394647</v>
      </c>
      <c r="O135" s="70">
        <f>Sheet1!F65</f>
        <v>5.849964226090932</v>
      </c>
    </row>
    <row r="136" spans="1:15" ht="12.75">
      <c r="A136">
        <v>13.2</v>
      </c>
      <c r="B136" s="70">
        <f t="shared" si="5"/>
        <v>2603.2977667540836</v>
      </c>
      <c r="C136" s="70">
        <f>A136*Sheet1!D29</f>
        <v>1584</v>
      </c>
      <c r="E136" s="70">
        <f t="shared" si="6"/>
        <v>1019.2977667540838</v>
      </c>
      <c r="O136" s="70">
        <f>Sheet1!F65</f>
        <v>5.849964226090932</v>
      </c>
    </row>
    <row r="137" spans="1:15" ht="12.75">
      <c r="A137">
        <v>13.3</v>
      </c>
      <c r="B137" s="70">
        <f t="shared" si="5"/>
        <v>2630.800171953225</v>
      </c>
      <c r="C137" s="70">
        <f>A137*Sheet1!D29</f>
        <v>1596</v>
      </c>
      <c r="E137" s="70">
        <f t="shared" si="6"/>
        <v>1034.800171953225</v>
      </c>
      <c r="O137" s="70">
        <f>Sheet1!F65</f>
        <v>5.849964226090932</v>
      </c>
    </row>
    <row r="138" spans="1:15" ht="12.75">
      <c r="A138">
        <v>13.4</v>
      </c>
      <c r="B138" s="70">
        <f t="shared" si="5"/>
        <v>2658.419576436888</v>
      </c>
      <c r="C138" s="70">
        <f>A138*Sheet1!D29</f>
        <v>1608</v>
      </c>
      <c r="E138" s="70">
        <f t="shared" si="6"/>
        <v>1050.4195764368876</v>
      </c>
      <c r="O138" s="70">
        <f>Sheet1!F65</f>
        <v>5.849964226090932</v>
      </c>
    </row>
    <row r="139" spans="1:15" ht="12.75">
      <c r="A139">
        <v>13.5</v>
      </c>
      <c r="B139" s="70">
        <f t="shared" si="5"/>
        <v>2686.1559802050724</v>
      </c>
      <c r="C139" s="70">
        <f>A139*Sheet1!D29</f>
        <v>1620</v>
      </c>
      <c r="E139" s="70">
        <f t="shared" si="6"/>
        <v>1066.1559802050724</v>
      </c>
      <c r="O139" s="70">
        <f>Sheet1!F65</f>
        <v>5.849964226090932</v>
      </c>
    </row>
    <row r="140" spans="1:15" ht="12.75">
      <c r="A140">
        <v>13.6</v>
      </c>
      <c r="B140" s="70">
        <f t="shared" si="5"/>
        <v>2714.0093832577786</v>
      </c>
      <c r="C140" s="70">
        <f>A140*Sheet1!D29</f>
        <v>1632</v>
      </c>
      <c r="E140" s="70">
        <f t="shared" si="6"/>
        <v>1082.0093832577786</v>
      </c>
      <c r="O140" s="70">
        <f>Sheet1!F65</f>
        <v>5.849964226090932</v>
      </c>
    </row>
    <row r="141" spans="1:15" ht="12.75">
      <c r="A141">
        <v>13.7</v>
      </c>
      <c r="B141" s="70">
        <f t="shared" si="5"/>
        <v>2741.979785595007</v>
      </c>
      <c r="C141" s="70">
        <f>A141*Sheet1!D29</f>
        <v>1644</v>
      </c>
      <c r="E141" s="70">
        <f t="shared" si="6"/>
        <v>1097.979785595007</v>
      </c>
      <c r="O141" s="70">
        <f>Sheet1!F65</f>
        <v>5.849964226090932</v>
      </c>
    </row>
    <row r="142" spans="1:15" ht="12.75">
      <c r="A142">
        <v>13.8</v>
      </c>
      <c r="B142" s="70">
        <f t="shared" si="5"/>
        <v>2770.0671872167572</v>
      </c>
      <c r="C142" s="70">
        <f>A142*Sheet1!D29</f>
        <v>1656</v>
      </c>
      <c r="E142" s="70">
        <f t="shared" si="6"/>
        <v>1114.0671872167572</v>
      </c>
      <c r="O142" s="70">
        <f>Sheet1!F65</f>
        <v>5.849964226090932</v>
      </c>
    </row>
    <row r="143" spans="1:15" ht="12.75">
      <c r="A143">
        <v>13.9</v>
      </c>
      <c r="B143" s="70">
        <f t="shared" si="5"/>
        <v>2798.271588123029</v>
      </c>
      <c r="C143" s="70">
        <f>A143*Sheet1!D29</f>
        <v>1668</v>
      </c>
      <c r="E143" s="70">
        <f t="shared" si="6"/>
        <v>1130.271588123029</v>
      </c>
      <c r="O143" s="70">
        <f>Sheet1!F65</f>
        <v>5.849964226090932</v>
      </c>
    </row>
    <row r="144" spans="1:15" ht="12.75">
      <c r="A144">
        <v>14</v>
      </c>
      <c r="B144" s="70">
        <f t="shared" si="5"/>
        <v>2826.5929883138224</v>
      </c>
      <c r="C144" s="70">
        <f>A144*Sheet1!D29</f>
        <v>1680</v>
      </c>
      <c r="E144" s="70">
        <f t="shared" si="6"/>
        <v>1146.5929883138226</v>
      </c>
      <c r="O144" s="70">
        <f>Sheet1!F65</f>
        <v>5.849964226090932</v>
      </c>
    </row>
    <row r="145" spans="1:15" ht="12.75">
      <c r="A145">
        <v>14.1</v>
      </c>
      <c r="B145" s="70">
        <f t="shared" si="5"/>
        <v>2855.031387789138</v>
      </c>
      <c r="C145" s="70">
        <f>A145*Sheet1!D29</f>
        <v>1692</v>
      </c>
      <c r="E145" s="70">
        <f t="shared" si="6"/>
        <v>1163.031387789138</v>
      </c>
      <c r="O145" s="70">
        <f>Sheet1!F65</f>
        <v>5.849964226090932</v>
      </c>
    </row>
    <row r="146" spans="1:15" ht="12.75">
      <c r="A146">
        <v>14.2</v>
      </c>
      <c r="B146" s="70">
        <f t="shared" si="5"/>
        <v>2883.5867865489754</v>
      </c>
      <c r="C146" s="70">
        <f>A146*Sheet1!D29</f>
        <v>1704</v>
      </c>
      <c r="E146" s="70">
        <f t="shared" si="6"/>
        <v>1179.5867865489754</v>
      </c>
      <c r="O146" s="70">
        <f>Sheet1!F65</f>
        <v>5.849964226090932</v>
      </c>
    </row>
    <row r="147" spans="1:15" ht="12.75">
      <c r="A147">
        <v>14.3</v>
      </c>
      <c r="B147" s="70">
        <f t="shared" si="5"/>
        <v>2912.259184593335</v>
      </c>
      <c r="C147" s="70">
        <f>A147*Sheet1!D29</f>
        <v>1716</v>
      </c>
      <c r="E147" s="70">
        <f t="shared" si="6"/>
        <v>1196.2591845933346</v>
      </c>
      <c r="O147" s="70">
        <f>Sheet1!F65</f>
        <v>5.849964226090932</v>
      </c>
    </row>
    <row r="148" spans="1:15" ht="12.75">
      <c r="A148">
        <v>14.4</v>
      </c>
      <c r="B148" s="70">
        <f t="shared" si="5"/>
        <v>2941.048581922216</v>
      </c>
      <c r="C148" s="70">
        <f>A148*Sheet1!D29</f>
        <v>1728</v>
      </c>
      <c r="E148" s="70">
        <f t="shared" si="6"/>
        <v>1213.0485819222156</v>
      </c>
      <c r="O148" s="70">
        <f>Sheet1!F65</f>
        <v>5.849964226090932</v>
      </c>
    </row>
    <row r="149" spans="1:15" ht="12.75">
      <c r="A149">
        <v>14.5</v>
      </c>
      <c r="B149" s="70">
        <f t="shared" si="5"/>
        <v>2969.9549785356185</v>
      </c>
      <c r="C149" s="70">
        <f>A149*Sheet1!D29</f>
        <v>1740</v>
      </c>
      <c r="E149" s="70">
        <f t="shared" si="6"/>
        <v>1229.9549785356185</v>
      </c>
      <c r="O149" s="70">
        <f>Sheet1!F65</f>
        <v>5.849964226090932</v>
      </c>
    </row>
    <row r="150" spans="1:15" ht="12.75">
      <c r="A150">
        <v>14.6</v>
      </c>
      <c r="B150" s="70">
        <f t="shared" si="5"/>
        <v>2998.9783744335427</v>
      </c>
      <c r="C150" s="70">
        <f>A150*Sheet1!D29</f>
        <v>1752</v>
      </c>
      <c r="E150" s="70">
        <f t="shared" si="6"/>
        <v>1246.978374433543</v>
      </c>
      <c r="O150" s="70">
        <f>Sheet1!F65</f>
        <v>5.849964226090932</v>
      </c>
    </row>
    <row r="151" spans="1:15" ht="12.75">
      <c r="A151">
        <v>14.7</v>
      </c>
      <c r="B151" s="70">
        <f t="shared" si="5"/>
        <v>3028.1187696159895</v>
      </c>
      <c r="C151" s="70">
        <f>A151*Sheet1!D29</f>
        <v>1764</v>
      </c>
      <c r="E151" s="70">
        <f t="shared" si="6"/>
        <v>1264.1187696159893</v>
      </c>
      <c r="O151" s="70">
        <f>Sheet1!F65</f>
        <v>5.849964226090932</v>
      </c>
    </row>
    <row r="152" spans="1:15" ht="12.75">
      <c r="A152">
        <v>14.8</v>
      </c>
      <c r="B152" s="70">
        <f t="shared" si="5"/>
        <v>3057.376164082958</v>
      </c>
      <c r="C152" s="70">
        <f>A152*Sheet1!D29</f>
        <v>1776</v>
      </c>
      <c r="E152" s="70">
        <f t="shared" si="6"/>
        <v>1281.3761640829578</v>
      </c>
      <c r="O152" s="70">
        <f>Sheet1!F65</f>
        <v>5.849964226090932</v>
      </c>
    </row>
    <row r="153" spans="1:15" ht="12.75">
      <c r="A153">
        <v>14.9</v>
      </c>
      <c r="B153" s="70">
        <f t="shared" si="5"/>
        <v>3086.750557834448</v>
      </c>
      <c r="C153" s="70">
        <f>A153*Sheet1!D29</f>
        <v>1788</v>
      </c>
      <c r="E153" s="70">
        <f t="shared" si="6"/>
        <v>1298.7505578344478</v>
      </c>
      <c r="O153" s="70">
        <f>Sheet1!F65</f>
        <v>5.849964226090932</v>
      </c>
    </row>
    <row r="154" spans="1:15" ht="12.75">
      <c r="A154">
        <v>15</v>
      </c>
      <c r="B154" s="70">
        <f t="shared" si="5"/>
        <v>3116.2419508704597</v>
      </c>
      <c r="C154" s="70">
        <f>A154*Sheet1!D29</f>
        <v>1800</v>
      </c>
      <c r="E154" s="70">
        <f t="shared" si="6"/>
        <v>1316.2419508704597</v>
      </c>
      <c r="O154" s="70">
        <f>Sheet1!F65</f>
        <v>5.849964226090932</v>
      </c>
    </row>
    <row r="155" spans="1:15" ht="12.75">
      <c r="A155">
        <v>15.1</v>
      </c>
      <c r="B155" s="70">
        <f t="shared" si="5"/>
        <v>3145.850343190993</v>
      </c>
      <c r="C155" s="70">
        <f>A155*Sheet1!D29</f>
        <v>1812</v>
      </c>
      <c r="E155" s="70">
        <f t="shared" si="6"/>
        <v>1333.8503431909933</v>
      </c>
      <c r="O155" s="70">
        <f>Sheet1!F65</f>
        <v>5.849964226090932</v>
      </c>
    </row>
    <row r="156" spans="1:15" ht="12.75">
      <c r="A156">
        <v>15.2</v>
      </c>
      <c r="B156" s="70">
        <f t="shared" si="5"/>
        <v>3175.575734796049</v>
      </c>
      <c r="C156" s="70">
        <f>A156*Sheet1!D29</f>
        <v>1824</v>
      </c>
      <c r="E156" s="70">
        <f t="shared" si="6"/>
        <v>1351.575734796049</v>
      </c>
      <c r="O156" s="70">
        <f>Sheet1!F65</f>
        <v>5.849964226090932</v>
      </c>
    </row>
    <row r="157" spans="1:15" ht="12.75">
      <c r="A157">
        <v>15.3</v>
      </c>
      <c r="B157" s="70">
        <f t="shared" si="5"/>
        <v>3205.4181256856264</v>
      </c>
      <c r="C157" s="70">
        <f>A157*Sheet1!D29</f>
        <v>1836</v>
      </c>
      <c r="E157" s="70">
        <f t="shared" si="6"/>
        <v>1369.4181256856264</v>
      </c>
      <c r="O157" s="70">
        <f>Sheet1!F65</f>
        <v>5.849964226090932</v>
      </c>
    </row>
    <row r="158" spans="1:15" ht="12.75">
      <c r="A158">
        <v>15.4</v>
      </c>
      <c r="B158" s="70">
        <f t="shared" si="5"/>
        <v>3235.3775158597255</v>
      </c>
      <c r="C158" s="70">
        <f>A158*Sheet1!D29</f>
        <v>1848</v>
      </c>
      <c r="E158" s="70">
        <f t="shared" si="6"/>
        <v>1387.3775158597255</v>
      </c>
      <c r="O158" s="70">
        <f>Sheet1!F65</f>
        <v>5.849964226090932</v>
      </c>
    </row>
    <row r="159" spans="1:15" ht="12.75">
      <c r="A159">
        <v>15.5</v>
      </c>
      <c r="B159" s="70">
        <f t="shared" si="5"/>
        <v>3265.453905318346</v>
      </c>
      <c r="C159" s="70">
        <f>A159*Sheet1!D29</f>
        <v>1860</v>
      </c>
      <c r="E159" s="70">
        <f t="shared" si="6"/>
        <v>1405.4539053183464</v>
      </c>
      <c r="O159" s="70">
        <f>Sheet1!F65</f>
        <v>5.849964226090932</v>
      </c>
    </row>
    <row r="160" spans="1:15" ht="12.75">
      <c r="A160">
        <v>15.6</v>
      </c>
      <c r="B160" s="70">
        <f t="shared" si="5"/>
        <v>3295.647294061489</v>
      </c>
      <c r="C160" s="70">
        <f>A160*Sheet1!D29</f>
        <v>1872</v>
      </c>
      <c r="E160" s="70">
        <f t="shared" si="6"/>
        <v>1423.647294061489</v>
      </c>
      <c r="O160" s="70">
        <f>Sheet1!F65</f>
        <v>5.849964226090932</v>
      </c>
    </row>
    <row r="161" spans="1:15" ht="12.75">
      <c r="A161">
        <v>15.7</v>
      </c>
      <c r="B161" s="70">
        <f t="shared" si="5"/>
        <v>3325.9576820891534</v>
      </c>
      <c r="C161" s="70">
        <f>A161*Sheet1!D29</f>
        <v>1884</v>
      </c>
      <c r="E161" s="70">
        <f t="shared" si="6"/>
        <v>1441.9576820891536</v>
      </c>
      <c r="O161" s="70">
        <f>Sheet1!F65</f>
        <v>5.849964226090932</v>
      </c>
    </row>
    <row r="162" spans="1:15" ht="12.75">
      <c r="A162">
        <v>15.8</v>
      </c>
      <c r="B162" s="70">
        <f t="shared" si="5"/>
        <v>3356.3850694013404</v>
      </c>
      <c r="C162" s="70">
        <f>A162*Sheet1!D29</f>
        <v>1896</v>
      </c>
      <c r="E162" s="70">
        <f t="shared" si="6"/>
        <v>1460.3850694013404</v>
      </c>
      <c r="O162" s="70">
        <f>Sheet1!F65</f>
        <v>5.849964226090932</v>
      </c>
    </row>
    <row r="163" spans="1:15" ht="12.75">
      <c r="A163">
        <v>15.9</v>
      </c>
      <c r="B163" s="70">
        <f t="shared" si="5"/>
        <v>3386.9294559980485</v>
      </c>
      <c r="C163" s="70">
        <f>A163*Sheet1!D29</f>
        <v>1908</v>
      </c>
      <c r="E163" s="70">
        <f t="shared" si="6"/>
        <v>1478.9294559980485</v>
      </c>
      <c r="O163" s="70">
        <f>Sheet1!F65</f>
        <v>5.849964226090932</v>
      </c>
    </row>
    <row r="164" spans="1:15" ht="12.75">
      <c r="A164">
        <v>16</v>
      </c>
      <c r="B164" s="70">
        <f t="shared" si="5"/>
        <v>3417.5908418792787</v>
      </c>
      <c r="C164" s="70">
        <f>A164*Sheet1!D29</f>
        <v>1920</v>
      </c>
      <c r="E164" s="70">
        <f t="shared" si="6"/>
        <v>1497.5908418792785</v>
      </c>
      <c r="O164" s="70">
        <f>Sheet1!F65</f>
        <v>5.849964226090932</v>
      </c>
    </row>
    <row r="165" spans="1:15" ht="12.75">
      <c r="A165">
        <v>16.1</v>
      </c>
      <c r="B165" s="70">
        <f t="shared" si="5"/>
        <v>3448.369227045031</v>
      </c>
      <c r="C165" s="70">
        <f>A165*Sheet1!D29</f>
        <v>1932.0000000000002</v>
      </c>
      <c r="E165" s="70">
        <f t="shared" si="6"/>
        <v>1516.3692270450306</v>
      </c>
      <c r="O165" s="70">
        <f>Sheet1!F65</f>
        <v>5.849964226090932</v>
      </c>
    </row>
    <row r="166" spans="1:15" ht="12.75">
      <c r="A166">
        <v>16.2</v>
      </c>
      <c r="B166" s="70">
        <f t="shared" si="5"/>
        <v>3479.264611495304</v>
      </c>
      <c r="C166" s="70">
        <f>A166*Sheet1!D29</f>
        <v>1944</v>
      </c>
      <c r="E166" s="70">
        <f t="shared" si="6"/>
        <v>1535.264611495304</v>
      </c>
      <c r="O166" s="70">
        <f>Sheet1!F65</f>
        <v>5.849964226090932</v>
      </c>
    </row>
    <row r="167" spans="1:15" ht="12.75">
      <c r="A167">
        <v>16.3</v>
      </c>
      <c r="B167" s="70">
        <f t="shared" si="5"/>
        <v>3510.2769952300996</v>
      </c>
      <c r="C167" s="70">
        <f>A167*Sheet1!D29</f>
        <v>1956</v>
      </c>
      <c r="E167" s="70">
        <f t="shared" si="6"/>
        <v>1554.2769952300996</v>
      </c>
      <c r="O167" s="70">
        <f>Sheet1!F65</f>
        <v>5.849964226090932</v>
      </c>
    </row>
    <row r="168" spans="1:15" ht="12.75">
      <c r="A168">
        <v>16.4</v>
      </c>
      <c r="B168" s="70">
        <f t="shared" si="5"/>
        <v>3541.406378249417</v>
      </c>
      <c r="C168" s="70">
        <f>A168*Sheet1!D29</f>
        <v>1967.9999999999998</v>
      </c>
      <c r="E168" s="70">
        <f t="shared" si="6"/>
        <v>1573.4063782494168</v>
      </c>
      <c r="O168" s="70">
        <f>Sheet1!F65</f>
        <v>5.849964226090932</v>
      </c>
    </row>
    <row r="169" spans="1:15" ht="12.75">
      <c r="A169">
        <v>16.5</v>
      </c>
      <c r="B169" s="70">
        <f t="shared" si="5"/>
        <v>3572.6527605532565</v>
      </c>
      <c r="C169" s="70">
        <f>A169*Sheet1!D29</f>
        <v>1980</v>
      </c>
      <c r="E169" s="70">
        <f t="shared" si="6"/>
        <v>1592.6527605532563</v>
      </c>
      <c r="O169" s="70">
        <f>Sheet1!F65</f>
        <v>5.849964226090932</v>
      </c>
    </row>
    <row r="170" spans="1:15" ht="12.75">
      <c r="A170">
        <v>16.6</v>
      </c>
      <c r="B170" s="70">
        <f t="shared" si="5"/>
        <v>3604.016142141618</v>
      </c>
      <c r="C170" s="70">
        <f>A170*Sheet1!D29</f>
        <v>1992.0000000000002</v>
      </c>
      <c r="E170" s="70">
        <f t="shared" si="6"/>
        <v>1612.0161421416176</v>
      </c>
      <c r="O170" s="70">
        <f>Sheet1!F65</f>
        <v>5.849964226090932</v>
      </c>
    </row>
    <row r="171" spans="1:15" ht="12.75">
      <c r="A171">
        <v>16.7</v>
      </c>
      <c r="B171" s="70">
        <f t="shared" si="5"/>
        <v>3635.4965230145</v>
      </c>
      <c r="C171" s="70">
        <f>A171*Sheet1!D29</f>
        <v>2004</v>
      </c>
      <c r="E171" s="70">
        <f t="shared" si="6"/>
        <v>1631.4965230144999</v>
      </c>
      <c r="O171" s="70">
        <f>Sheet1!F65</f>
        <v>5.849964226090932</v>
      </c>
    </row>
    <row r="172" spans="1:15" ht="12.75">
      <c r="A172">
        <v>16.8</v>
      </c>
      <c r="B172" s="70">
        <f t="shared" si="5"/>
        <v>3667.0939031719045</v>
      </c>
      <c r="C172" s="70">
        <f>A172*Sheet1!D29</f>
        <v>2016</v>
      </c>
      <c r="E172" s="70">
        <f t="shared" si="6"/>
        <v>1651.0939031719047</v>
      </c>
      <c r="O172" s="70">
        <f>Sheet1!F65</f>
        <v>5.849964226090932</v>
      </c>
    </row>
    <row r="173" spans="1:15" ht="12.75">
      <c r="A173">
        <v>16.9</v>
      </c>
      <c r="B173" s="70">
        <f t="shared" si="5"/>
        <v>3698.8082826138307</v>
      </c>
      <c r="C173" s="70">
        <f>A173*Sheet1!D29</f>
        <v>2027.9999999999998</v>
      </c>
      <c r="E173" s="70">
        <f t="shared" si="6"/>
        <v>1670.8082826138307</v>
      </c>
      <c r="O173" s="70">
        <f>Sheet1!F65</f>
        <v>5.849964226090932</v>
      </c>
    </row>
    <row r="174" spans="1:15" ht="12.75">
      <c r="A174">
        <v>17</v>
      </c>
      <c r="B174" s="70">
        <f t="shared" si="5"/>
        <v>3730.6396613402794</v>
      </c>
      <c r="C174" s="70">
        <f>A174*Sheet1!D29</f>
        <v>2040</v>
      </c>
      <c r="E174" s="70">
        <f t="shared" si="6"/>
        <v>1690.6396613402792</v>
      </c>
      <c r="O174" s="70">
        <f>Sheet1!F65</f>
        <v>5.849964226090932</v>
      </c>
    </row>
    <row r="175" spans="1:15" ht="12.75">
      <c r="A175">
        <v>17.1</v>
      </c>
      <c r="B175" s="70">
        <f t="shared" si="5"/>
        <v>3762.58803935125</v>
      </c>
      <c r="C175" s="70">
        <f>A175*Sheet1!D29</f>
        <v>2052</v>
      </c>
      <c r="E175" s="70">
        <f t="shared" si="6"/>
        <v>1710.5880393512496</v>
      </c>
      <c r="O175" s="70">
        <f>Sheet1!F65</f>
        <v>5.849964226090932</v>
      </c>
    </row>
    <row r="176" spans="1:15" ht="12.75">
      <c r="A176">
        <v>17.2</v>
      </c>
      <c r="B176" s="70">
        <f t="shared" si="5"/>
        <v>3794.653416646741</v>
      </c>
      <c r="C176" s="70">
        <f>A176*Sheet1!D29</f>
        <v>2064</v>
      </c>
      <c r="E176" s="70">
        <f t="shared" si="6"/>
        <v>1730.653416646741</v>
      </c>
      <c r="O176" s="70">
        <f>Sheet1!F65</f>
        <v>5.849964226090932</v>
      </c>
    </row>
    <row r="177" spans="1:15" ht="12.75">
      <c r="A177">
        <v>17.3</v>
      </c>
      <c r="B177" s="70">
        <f t="shared" si="5"/>
        <v>3826.835793226755</v>
      </c>
      <c r="C177" s="70">
        <f>A177*Sheet1!D29</f>
        <v>2076</v>
      </c>
      <c r="E177" s="70">
        <f t="shared" si="6"/>
        <v>1750.835793226755</v>
      </c>
      <c r="O177" s="70">
        <f>Sheet1!F65</f>
        <v>5.849964226090932</v>
      </c>
    </row>
    <row r="178" spans="1:15" ht="12.75">
      <c r="A178">
        <v>17.4</v>
      </c>
      <c r="B178" s="70">
        <f t="shared" si="5"/>
        <v>3859.1351690912898</v>
      </c>
      <c r="C178" s="70">
        <f>A178*Sheet1!D29</f>
        <v>2088</v>
      </c>
      <c r="E178" s="70">
        <f t="shared" si="6"/>
        <v>1771.13516909129</v>
      </c>
      <c r="O178" s="70">
        <f>Sheet1!F65</f>
        <v>5.849964226090932</v>
      </c>
    </row>
    <row r="179" spans="1:15" ht="12.75">
      <c r="A179">
        <v>17.5</v>
      </c>
      <c r="B179" s="70">
        <f t="shared" si="5"/>
        <v>3891.5515442403475</v>
      </c>
      <c r="C179" s="70">
        <f>A179*Sheet1!D29</f>
        <v>2100</v>
      </c>
      <c r="E179" s="70">
        <f t="shared" si="6"/>
        <v>1791.5515442403478</v>
      </c>
      <c r="O179" s="70">
        <f>Sheet1!F65</f>
        <v>5.849964226090932</v>
      </c>
    </row>
    <row r="180" spans="1:15" ht="12.75">
      <c r="A180">
        <v>17.6</v>
      </c>
      <c r="B180" s="70">
        <f t="shared" si="5"/>
        <v>3924.084918673927</v>
      </c>
      <c r="C180" s="70">
        <f>A180*Sheet1!D29</f>
        <v>2112</v>
      </c>
      <c r="E180" s="70">
        <f t="shared" si="6"/>
        <v>1812.0849186739272</v>
      </c>
      <c r="O180" s="70">
        <f>Sheet1!F65</f>
        <v>5.849964226090932</v>
      </c>
    </row>
    <row r="181" spans="1:15" ht="12.75">
      <c r="A181">
        <v>17.7</v>
      </c>
      <c r="B181" s="70">
        <f t="shared" si="5"/>
        <v>3956.735292392028</v>
      </c>
      <c r="C181" s="70">
        <f>A181*Sheet1!D29</f>
        <v>2124</v>
      </c>
      <c r="E181" s="70">
        <f t="shared" si="6"/>
        <v>1832.7352923920278</v>
      </c>
      <c r="O181" s="70">
        <f>Sheet1!F65</f>
        <v>5.849964226090932</v>
      </c>
    </row>
    <row r="182" spans="1:15" ht="12.75">
      <c r="A182">
        <v>17.8</v>
      </c>
      <c r="B182" s="70">
        <f t="shared" si="5"/>
        <v>3989.5026653946506</v>
      </c>
      <c r="C182" s="70">
        <f>A182*Sheet1!D29</f>
        <v>2136</v>
      </c>
      <c r="E182" s="70">
        <f t="shared" si="6"/>
        <v>1853.5026653946509</v>
      </c>
      <c r="O182" s="70">
        <f>Sheet1!F65</f>
        <v>5.849964226090932</v>
      </c>
    </row>
    <row r="183" spans="1:15" ht="12.75">
      <c r="A183">
        <v>17.9</v>
      </c>
      <c r="B183" s="70">
        <f t="shared" si="5"/>
        <v>4022.387037681795</v>
      </c>
      <c r="C183" s="70">
        <f>A183*Sheet1!D29</f>
        <v>2148</v>
      </c>
      <c r="E183" s="70">
        <f t="shared" si="6"/>
        <v>1874.3870376817952</v>
      </c>
      <c r="O183" s="70">
        <f>Sheet1!F65</f>
        <v>5.849964226090932</v>
      </c>
    </row>
    <row r="184" spans="1:15" ht="12.75">
      <c r="A184">
        <v>18</v>
      </c>
      <c r="B184" s="70">
        <f t="shared" si="5"/>
        <v>4055.3884092534618</v>
      </c>
      <c r="C184" s="70">
        <f>A184*Sheet1!D29</f>
        <v>2160</v>
      </c>
      <c r="E184" s="70">
        <f t="shared" si="6"/>
        <v>1895.3884092534618</v>
      </c>
      <c r="O184" s="70">
        <f>Sheet1!F65</f>
        <v>5.849964226090932</v>
      </c>
    </row>
    <row r="185" spans="1:15" ht="12.75">
      <c r="A185">
        <v>18.1</v>
      </c>
      <c r="B185" s="70">
        <f t="shared" si="5"/>
        <v>4088.50678010965</v>
      </c>
      <c r="C185" s="70">
        <f>A185*Sheet1!D29</f>
        <v>2172</v>
      </c>
      <c r="E185" s="70">
        <f t="shared" si="6"/>
        <v>1916.5067801096504</v>
      </c>
      <c r="O185" s="70">
        <f>Sheet1!F65</f>
        <v>5.849964226090932</v>
      </c>
    </row>
    <row r="186" spans="1:15" ht="12.75">
      <c r="A186">
        <v>18.2</v>
      </c>
      <c r="B186" s="70">
        <f t="shared" si="5"/>
        <v>4121.74215025036</v>
      </c>
      <c r="C186" s="70">
        <f>A186*Sheet1!D29</f>
        <v>2184</v>
      </c>
      <c r="E186" s="70">
        <f t="shared" si="6"/>
        <v>1937.7421502503598</v>
      </c>
      <c r="O186" s="70">
        <f>Sheet1!F65</f>
        <v>5.849964226090932</v>
      </c>
    </row>
    <row r="187" spans="1:15" ht="12.75">
      <c r="A187">
        <v>18.3</v>
      </c>
      <c r="B187" s="70">
        <f t="shared" si="5"/>
        <v>4155.094519675593</v>
      </c>
      <c r="C187" s="70">
        <f>A187*Sheet1!D29</f>
        <v>2196</v>
      </c>
      <c r="E187" s="70">
        <f t="shared" si="6"/>
        <v>1959.0945196755924</v>
      </c>
      <c r="O187" s="70">
        <f>Sheet1!F65</f>
        <v>5.849964226090932</v>
      </c>
    </row>
    <row r="188" spans="1:15" ht="12.75">
      <c r="A188">
        <v>18.4</v>
      </c>
      <c r="B188" s="70">
        <f t="shared" si="5"/>
        <v>4188.563888385345</v>
      </c>
      <c r="C188" s="70">
        <f>A188*Sheet1!D29</f>
        <v>2208</v>
      </c>
      <c r="E188" s="70">
        <f t="shared" si="6"/>
        <v>1980.5638883853455</v>
      </c>
      <c r="O188" s="70">
        <f>Sheet1!F65</f>
        <v>5.849964226090932</v>
      </c>
    </row>
    <row r="189" spans="1:15" ht="12.75">
      <c r="A189">
        <v>18.5</v>
      </c>
      <c r="B189" s="70">
        <f t="shared" si="5"/>
        <v>4222.150256379621</v>
      </c>
      <c r="C189" s="70">
        <f>A189*Sheet1!D29</f>
        <v>2220</v>
      </c>
      <c r="E189" s="70">
        <f t="shared" si="6"/>
        <v>2002.1502563796214</v>
      </c>
      <c r="O189" s="70">
        <f>Sheet1!F65</f>
        <v>5.849964226090932</v>
      </c>
    </row>
    <row r="190" spans="1:15" ht="12.75">
      <c r="A190">
        <v>18.6</v>
      </c>
      <c r="B190" s="70">
        <f t="shared" si="5"/>
        <v>4255.853623658419</v>
      </c>
      <c r="C190" s="70">
        <f>A190*Sheet1!D29</f>
        <v>2232</v>
      </c>
      <c r="E190" s="70">
        <f t="shared" si="6"/>
        <v>2023.8536236584189</v>
      </c>
      <c r="O190" s="70">
        <f>Sheet1!F65</f>
        <v>5.849964226090932</v>
      </c>
    </row>
    <row r="191" spans="1:15" ht="12.75">
      <c r="A191">
        <v>18.7</v>
      </c>
      <c r="B191" s="70">
        <f t="shared" si="5"/>
        <v>4289.673990221738</v>
      </c>
      <c r="C191" s="70">
        <f>A191*Sheet1!D29</f>
        <v>2244</v>
      </c>
      <c r="E191" s="70">
        <f t="shared" si="6"/>
        <v>2045.673990221738</v>
      </c>
      <c r="O191" s="70">
        <f>Sheet1!F65</f>
        <v>5.849964226090932</v>
      </c>
    </row>
    <row r="192" spans="1:15" ht="12.75">
      <c r="A192">
        <v>18.8</v>
      </c>
      <c r="B192" s="70">
        <f t="shared" si="5"/>
        <v>4323.611356069579</v>
      </c>
      <c r="C192" s="70">
        <f>A192*Sheet1!D29</f>
        <v>2256</v>
      </c>
      <c r="E192" s="70">
        <f t="shared" si="6"/>
        <v>2067.6113560695794</v>
      </c>
      <c r="O192" s="70">
        <f>Sheet1!F65</f>
        <v>5.849964226090932</v>
      </c>
    </row>
    <row r="193" spans="1:15" ht="12.75">
      <c r="A193">
        <v>18.9</v>
      </c>
      <c r="B193" s="70">
        <f t="shared" si="5"/>
        <v>4357.665721201942</v>
      </c>
      <c r="C193" s="70">
        <f>A193*Sheet1!D29</f>
        <v>2268</v>
      </c>
      <c r="E193" s="70">
        <f t="shared" si="6"/>
        <v>2089.6657212019413</v>
      </c>
      <c r="O193" s="70">
        <f>Sheet1!F65</f>
        <v>5.849964226090932</v>
      </c>
    </row>
    <row r="194" spans="1:15" ht="12.75">
      <c r="A194">
        <v>19</v>
      </c>
      <c r="B194" s="70">
        <f t="shared" si="5"/>
        <v>4391.837085618827</v>
      </c>
      <c r="C194" s="70">
        <f>A194*Sheet1!D29</f>
        <v>2280</v>
      </c>
      <c r="E194" s="70">
        <f t="shared" si="6"/>
        <v>2111.837085618826</v>
      </c>
      <c r="O194" s="70">
        <f>Sheet1!F65</f>
        <v>5.849964226090932</v>
      </c>
    </row>
    <row r="195" spans="1:15" ht="12.75">
      <c r="A195">
        <v>19.1</v>
      </c>
      <c r="B195" s="70">
        <f t="shared" si="5"/>
        <v>4426.125449320233</v>
      </c>
      <c r="C195" s="70">
        <f>A195*Sheet1!D29</f>
        <v>2292</v>
      </c>
      <c r="E195" s="70">
        <f t="shared" si="6"/>
        <v>2134.125449320233</v>
      </c>
      <c r="O195" s="70">
        <f>Sheet1!F65</f>
        <v>5.849964226090932</v>
      </c>
    </row>
    <row r="196" spans="1:15" ht="12.75">
      <c r="A196">
        <v>19.2</v>
      </c>
      <c r="B196" s="70">
        <f t="shared" si="5"/>
        <v>4460.53081230616</v>
      </c>
      <c r="C196" s="70">
        <f>A196*Sheet1!D29</f>
        <v>2304</v>
      </c>
      <c r="E196" s="70">
        <f t="shared" si="6"/>
        <v>2156.530812306161</v>
      </c>
      <c r="O196" s="70">
        <f>Sheet1!F65</f>
        <v>5.849964226090932</v>
      </c>
    </row>
    <row r="197" spans="1:15" ht="12.75">
      <c r="A197">
        <v>19.3</v>
      </c>
      <c r="B197" s="70">
        <f aca="true" t="shared" si="7" ref="B197:B260">C197+E197</f>
        <v>4495.053174576611</v>
      </c>
      <c r="C197" s="70">
        <f>A197*Sheet1!D29</f>
        <v>2316</v>
      </c>
      <c r="E197" s="70">
        <f aca="true" t="shared" si="8" ref="E197:E260">(A197*A197)*O197</f>
        <v>2179.053174576611</v>
      </c>
      <c r="O197" s="70">
        <f>Sheet1!F65</f>
        <v>5.849964226090932</v>
      </c>
    </row>
    <row r="198" spans="1:15" ht="12.75">
      <c r="A198">
        <v>19.4</v>
      </c>
      <c r="B198" s="70">
        <f t="shared" si="7"/>
        <v>4529.6925361315825</v>
      </c>
      <c r="C198" s="70">
        <f>A198*Sheet1!D29</f>
        <v>2328</v>
      </c>
      <c r="E198" s="70">
        <f t="shared" si="8"/>
        <v>2201.692536131583</v>
      </c>
      <c r="O198" s="70">
        <f>Sheet1!F65</f>
        <v>5.849964226090932</v>
      </c>
    </row>
    <row r="199" spans="1:15" ht="12.75">
      <c r="A199">
        <v>19.5</v>
      </c>
      <c r="B199" s="70">
        <f t="shared" si="7"/>
        <v>4564.4488969710765</v>
      </c>
      <c r="C199" s="70">
        <f>A199*Sheet1!D29</f>
        <v>2340</v>
      </c>
      <c r="E199" s="70">
        <f t="shared" si="8"/>
        <v>2224.448896971077</v>
      </c>
      <c r="O199" s="70">
        <f>Sheet1!F65</f>
        <v>5.849964226090932</v>
      </c>
    </row>
    <row r="200" spans="1:15" ht="12.75">
      <c r="A200">
        <v>19.6</v>
      </c>
      <c r="B200" s="70">
        <f t="shared" si="7"/>
        <v>4599.322257095093</v>
      </c>
      <c r="C200" s="70">
        <f>A200*Sheet1!D29</f>
        <v>2352</v>
      </c>
      <c r="E200" s="70">
        <f t="shared" si="8"/>
        <v>2247.322257095093</v>
      </c>
      <c r="O200" s="70">
        <f>Sheet1!F65</f>
        <v>5.849964226090932</v>
      </c>
    </row>
    <row r="201" spans="1:15" ht="12.75">
      <c r="A201">
        <v>19.7</v>
      </c>
      <c r="B201" s="70">
        <f t="shared" si="7"/>
        <v>4634.31261650363</v>
      </c>
      <c r="C201" s="70">
        <f>A201*Sheet1!D29</f>
        <v>2364</v>
      </c>
      <c r="E201" s="70">
        <f t="shared" si="8"/>
        <v>2270.3126165036297</v>
      </c>
      <c r="O201" s="70">
        <f>Sheet1!F65</f>
        <v>5.849964226090932</v>
      </c>
    </row>
    <row r="202" spans="1:15" ht="12.75">
      <c r="A202">
        <v>19.8</v>
      </c>
      <c r="B202" s="70">
        <f t="shared" si="7"/>
        <v>4669.419975196689</v>
      </c>
      <c r="C202" s="70">
        <f>A202*Sheet1!D29</f>
        <v>2376</v>
      </c>
      <c r="E202" s="70">
        <f t="shared" si="8"/>
        <v>2293.419975196689</v>
      </c>
      <c r="O202" s="70">
        <f>Sheet1!F65</f>
        <v>5.849964226090932</v>
      </c>
    </row>
    <row r="203" spans="1:15" ht="12.75">
      <c r="A203">
        <v>19.9</v>
      </c>
      <c r="B203" s="70">
        <f t="shared" si="7"/>
        <v>4704.644333174269</v>
      </c>
      <c r="C203" s="70">
        <f>A203*Sheet1!D29</f>
        <v>2388</v>
      </c>
      <c r="E203" s="70">
        <f t="shared" si="8"/>
        <v>2316.6443331742694</v>
      </c>
      <c r="O203" s="70">
        <f>Sheet1!F65</f>
        <v>5.849964226090932</v>
      </c>
    </row>
    <row r="204" spans="1:15" ht="12.75">
      <c r="A204">
        <v>20</v>
      </c>
      <c r="B204" s="70">
        <f t="shared" si="7"/>
        <v>4739.985690436373</v>
      </c>
      <c r="C204" s="70">
        <f>A204*Sheet1!D29</f>
        <v>2400</v>
      </c>
      <c r="E204" s="70">
        <f t="shared" si="8"/>
        <v>2339.985690436373</v>
      </c>
      <c r="O204" s="70">
        <f>Sheet1!F65</f>
        <v>5.849964226090932</v>
      </c>
    </row>
    <row r="205" spans="1:15" ht="12.75">
      <c r="A205">
        <v>20.5</v>
      </c>
      <c r="B205" s="70">
        <f t="shared" si="7"/>
        <v>4918.447466014713</v>
      </c>
      <c r="C205" s="70">
        <f>A205*Sheet1!D29</f>
        <v>2460</v>
      </c>
      <c r="E205" s="70">
        <f t="shared" si="8"/>
        <v>2458.447466014714</v>
      </c>
      <c r="O205" s="70">
        <f>Sheet1!F65</f>
        <v>5.849964226090932</v>
      </c>
    </row>
    <row r="206" spans="1:15" ht="12.75">
      <c r="A206">
        <v>21</v>
      </c>
      <c r="B206" s="70">
        <f t="shared" si="7"/>
        <v>5099.834223706101</v>
      </c>
      <c r="C206" s="70">
        <f>A206*Sheet1!D29</f>
        <v>2520</v>
      </c>
      <c r="E206" s="70">
        <f t="shared" si="8"/>
        <v>2579.834223706101</v>
      </c>
      <c r="O206" s="70">
        <f>Sheet1!F65</f>
        <v>5.849964226090932</v>
      </c>
    </row>
    <row r="207" spans="1:15" ht="12.75">
      <c r="A207">
        <v>21.5</v>
      </c>
      <c r="B207" s="70">
        <f t="shared" si="7"/>
        <v>5284.145963510533</v>
      </c>
      <c r="C207" s="70">
        <f>A207*Sheet1!D29</f>
        <v>2580</v>
      </c>
      <c r="E207" s="70">
        <f t="shared" si="8"/>
        <v>2704.145963510533</v>
      </c>
      <c r="O207" s="70">
        <f>Sheet1!F65</f>
        <v>5.849964226090932</v>
      </c>
    </row>
    <row r="208" spans="1:15" ht="12.75">
      <c r="A208">
        <v>22</v>
      </c>
      <c r="B208" s="70">
        <f t="shared" si="7"/>
        <v>5471.3826854280105</v>
      </c>
      <c r="C208" s="70">
        <f>A208*Sheet1!D29</f>
        <v>2640</v>
      </c>
      <c r="E208" s="70">
        <f t="shared" si="8"/>
        <v>2831.382685428011</v>
      </c>
      <c r="O208" s="70">
        <f>Sheet1!F65</f>
        <v>5.849964226090932</v>
      </c>
    </row>
    <row r="209" spans="1:15" ht="12.75">
      <c r="A209">
        <v>22.5</v>
      </c>
      <c r="B209" s="70">
        <f t="shared" si="7"/>
        <v>5661.544389458534</v>
      </c>
      <c r="C209" s="70">
        <f>A209*Sheet1!D29</f>
        <v>2700</v>
      </c>
      <c r="E209" s="70">
        <f t="shared" si="8"/>
        <v>2961.544389458534</v>
      </c>
      <c r="O209" s="70">
        <f>Sheet1!F65</f>
        <v>5.849964226090932</v>
      </c>
    </row>
    <row r="210" spans="1:15" ht="12.75">
      <c r="A210">
        <v>23</v>
      </c>
      <c r="B210" s="70">
        <f t="shared" si="7"/>
        <v>5854.631075602103</v>
      </c>
      <c r="C210" s="70">
        <f>A210*Sheet1!D29</f>
        <v>2760</v>
      </c>
      <c r="E210" s="70">
        <f t="shared" si="8"/>
        <v>3094.631075602103</v>
      </c>
      <c r="O210" s="70">
        <f>Sheet1!F65</f>
        <v>5.849964226090932</v>
      </c>
    </row>
    <row r="211" spans="1:15" ht="12.75">
      <c r="A211">
        <v>23.5</v>
      </c>
      <c r="B211" s="70">
        <f t="shared" si="7"/>
        <v>6050.642743858717</v>
      </c>
      <c r="C211" s="70">
        <f>A211*Sheet1!D29</f>
        <v>2820</v>
      </c>
      <c r="E211" s="70">
        <f t="shared" si="8"/>
        <v>3230.642743858717</v>
      </c>
      <c r="O211" s="70">
        <f>Sheet1!F65</f>
        <v>5.849964226090932</v>
      </c>
    </row>
    <row r="212" spans="1:15" ht="12.75">
      <c r="A212">
        <v>24</v>
      </c>
      <c r="B212" s="70">
        <f t="shared" si="7"/>
        <v>6249.579394228376</v>
      </c>
      <c r="C212" s="70">
        <f>A212*Sheet1!D29</f>
        <v>2880</v>
      </c>
      <c r="E212" s="70">
        <f t="shared" si="8"/>
        <v>3369.5793942283767</v>
      </c>
      <c r="O212" s="70">
        <f>Sheet1!F65</f>
        <v>5.849964226090932</v>
      </c>
    </row>
    <row r="213" spans="1:15" ht="12.75">
      <c r="A213">
        <v>24.5</v>
      </c>
      <c r="B213" s="70">
        <f t="shared" si="7"/>
        <v>6451.441026711082</v>
      </c>
      <c r="C213" s="70">
        <f>A213*Sheet1!D29</f>
        <v>2940</v>
      </c>
      <c r="E213" s="70">
        <f t="shared" si="8"/>
        <v>3511.4410267110816</v>
      </c>
      <c r="O213" s="70">
        <f>Sheet1!F65</f>
        <v>5.849964226090932</v>
      </c>
    </row>
    <row r="214" spans="1:15" ht="12.75">
      <c r="A214">
        <v>25</v>
      </c>
      <c r="B214" s="70">
        <f t="shared" si="7"/>
        <v>6656.227641306832</v>
      </c>
      <c r="C214" s="70">
        <f>A214*Sheet1!D29</f>
        <v>3000</v>
      </c>
      <c r="E214" s="70">
        <f t="shared" si="8"/>
        <v>3656.227641306832</v>
      </c>
      <c r="O214" s="70">
        <f>Sheet1!F65</f>
        <v>5.849964226090932</v>
      </c>
    </row>
    <row r="215" spans="1:15" ht="12.75">
      <c r="A215">
        <v>25.5</v>
      </c>
      <c r="B215" s="70">
        <f t="shared" si="7"/>
        <v>6863.939238015628</v>
      </c>
      <c r="C215" s="70">
        <f>A215*Sheet1!D29</f>
        <v>3060</v>
      </c>
      <c r="E215" s="70">
        <f t="shared" si="8"/>
        <v>3803.9392380156282</v>
      </c>
      <c r="O215" s="70">
        <f>Sheet1!F65</f>
        <v>5.849964226090932</v>
      </c>
    </row>
    <row r="216" spans="1:15" ht="12.75">
      <c r="A216">
        <v>26</v>
      </c>
      <c r="B216" s="70">
        <f t="shared" si="7"/>
        <v>7074.5758168374705</v>
      </c>
      <c r="C216" s="70">
        <f>A216*Sheet1!D29</f>
        <v>3120</v>
      </c>
      <c r="E216" s="70">
        <f t="shared" si="8"/>
        <v>3954.57581683747</v>
      </c>
      <c r="O216" s="70">
        <f>Sheet1!F65</f>
        <v>5.849964226090932</v>
      </c>
    </row>
    <row r="217" spans="1:15" ht="12.75">
      <c r="A217">
        <v>26.5</v>
      </c>
      <c r="B217" s="70">
        <f t="shared" si="7"/>
        <v>7288.137377772357</v>
      </c>
      <c r="C217" s="70">
        <f>A217*Sheet1!D29</f>
        <v>3180</v>
      </c>
      <c r="E217" s="70">
        <f t="shared" si="8"/>
        <v>4108.137377772357</v>
      </c>
      <c r="O217" s="70">
        <f>Sheet1!F65</f>
        <v>5.849964226090932</v>
      </c>
    </row>
    <row r="218" spans="1:15" ht="12.75">
      <c r="A218">
        <v>27</v>
      </c>
      <c r="B218" s="70">
        <f t="shared" si="7"/>
        <v>7504.62392082029</v>
      </c>
      <c r="C218" s="70">
        <f>A218*Sheet1!D29</f>
        <v>3240</v>
      </c>
      <c r="E218" s="70">
        <f t="shared" si="8"/>
        <v>4264.62392082029</v>
      </c>
      <c r="O218" s="70">
        <f>Sheet1!F65</f>
        <v>5.849964226090932</v>
      </c>
    </row>
    <row r="219" spans="1:15" ht="12.75">
      <c r="A219">
        <v>27.5</v>
      </c>
      <c r="B219" s="70">
        <f t="shared" si="7"/>
        <v>7724.035445981267</v>
      </c>
      <c r="C219" s="70">
        <f>A219*Sheet1!D29</f>
        <v>3300</v>
      </c>
      <c r="E219" s="70">
        <f t="shared" si="8"/>
        <v>4424.035445981267</v>
      </c>
      <c r="O219" s="70">
        <f>Sheet1!F65</f>
        <v>5.849964226090932</v>
      </c>
    </row>
    <row r="220" spans="1:15" ht="12.75">
      <c r="A220">
        <v>28</v>
      </c>
      <c r="B220" s="70">
        <f t="shared" si="7"/>
        <v>7946.3719532552905</v>
      </c>
      <c r="C220" s="70">
        <f>A220*Sheet1!D29</f>
        <v>3360</v>
      </c>
      <c r="E220" s="70">
        <f t="shared" si="8"/>
        <v>4586.3719532552905</v>
      </c>
      <c r="O220" s="70">
        <f>Sheet1!F65</f>
        <v>5.849964226090932</v>
      </c>
    </row>
    <row r="221" spans="1:15" ht="12.75">
      <c r="A221">
        <v>28.5</v>
      </c>
      <c r="B221" s="70">
        <f t="shared" si="7"/>
        <v>8171.633442642359</v>
      </c>
      <c r="C221" s="70">
        <f>A221*Sheet1!D29</f>
        <v>3420</v>
      </c>
      <c r="E221" s="70">
        <f t="shared" si="8"/>
        <v>4751.633442642359</v>
      </c>
      <c r="O221" s="70">
        <f>Sheet1!F65</f>
        <v>5.849964226090932</v>
      </c>
    </row>
    <row r="222" spans="1:15" ht="12.75">
      <c r="A222">
        <v>29</v>
      </c>
      <c r="B222" s="70">
        <f t="shared" si="7"/>
        <v>8399.819914142474</v>
      </c>
      <c r="C222" s="70">
        <f>A222*Sheet1!D29</f>
        <v>3480</v>
      </c>
      <c r="E222" s="70">
        <f t="shared" si="8"/>
        <v>4919.819914142474</v>
      </c>
      <c r="O222" s="70">
        <f>Sheet1!F65</f>
        <v>5.849964226090932</v>
      </c>
    </row>
    <row r="223" spans="1:15" ht="12.75">
      <c r="A223">
        <v>29.5</v>
      </c>
      <c r="B223" s="70">
        <f t="shared" si="7"/>
        <v>8630.931367755633</v>
      </c>
      <c r="C223" s="70">
        <f>A223*Sheet1!D29</f>
        <v>3540</v>
      </c>
      <c r="E223" s="70">
        <f t="shared" si="8"/>
        <v>5090.931367755633</v>
      </c>
      <c r="O223" s="70">
        <f>Sheet1!F65</f>
        <v>5.849964226090932</v>
      </c>
    </row>
    <row r="224" spans="1:15" ht="12.75">
      <c r="A224">
        <v>30</v>
      </c>
      <c r="B224" s="70">
        <f t="shared" si="7"/>
        <v>8864.967803481839</v>
      </c>
      <c r="C224" s="70">
        <f>A224*Sheet1!D29</f>
        <v>3600</v>
      </c>
      <c r="E224" s="70">
        <f t="shared" si="8"/>
        <v>5264.967803481839</v>
      </c>
      <c r="O224" s="70">
        <f>Sheet1!F65</f>
        <v>5.849964226090932</v>
      </c>
    </row>
    <row r="225" spans="1:15" ht="12.75">
      <c r="A225">
        <v>30.5</v>
      </c>
      <c r="B225" s="70">
        <f t="shared" si="7"/>
        <v>9101.92922132109</v>
      </c>
      <c r="C225" s="70">
        <f>A225*Sheet1!D29</f>
        <v>3660</v>
      </c>
      <c r="E225" s="70">
        <f t="shared" si="8"/>
        <v>5441.929221321089</v>
      </c>
      <c r="O225" s="70">
        <f>Sheet1!F65</f>
        <v>5.849964226090932</v>
      </c>
    </row>
    <row r="226" spans="1:15" ht="12.75">
      <c r="A226">
        <v>31</v>
      </c>
      <c r="B226" s="70">
        <f t="shared" si="7"/>
        <v>9341.815621273385</v>
      </c>
      <c r="C226" s="70">
        <f>A226*Sheet1!D29</f>
        <v>3720</v>
      </c>
      <c r="E226" s="70">
        <f t="shared" si="8"/>
        <v>5621.815621273386</v>
      </c>
      <c r="O226" s="70">
        <f>Sheet1!F65</f>
        <v>5.849964226090932</v>
      </c>
    </row>
    <row r="227" spans="1:15" ht="12.75">
      <c r="A227">
        <v>31.5</v>
      </c>
      <c r="B227" s="70">
        <f t="shared" si="7"/>
        <v>9584.627003338726</v>
      </c>
      <c r="C227" s="70">
        <f>A227*Sheet1!D29</f>
        <v>3780</v>
      </c>
      <c r="E227" s="70">
        <f t="shared" si="8"/>
        <v>5804.627003338727</v>
      </c>
      <c r="O227" s="70">
        <f>Sheet1!F65</f>
        <v>5.849964226090932</v>
      </c>
    </row>
    <row r="228" spans="1:15" ht="12.75">
      <c r="A228">
        <v>32</v>
      </c>
      <c r="B228" s="70">
        <f t="shared" si="7"/>
        <v>9830.363367517115</v>
      </c>
      <c r="C228" s="70">
        <f>A228*Sheet1!D29</f>
        <v>3840</v>
      </c>
      <c r="E228" s="70">
        <f t="shared" si="8"/>
        <v>5990.363367517114</v>
      </c>
      <c r="O228" s="70">
        <f>Sheet1!F65</f>
        <v>5.849964226090932</v>
      </c>
    </row>
    <row r="229" spans="1:15" ht="12.75">
      <c r="A229">
        <v>32.5</v>
      </c>
      <c r="B229" s="70">
        <f t="shared" si="7"/>
        <v>10079.024713808547</v>
      </c>
      <c r="C229" s="70">
        <f>A229*Sheet1!D29</f>
        <v>3900</v>
      </c>
      <c r="E229" s="70">
        <f t="shared" si="8"/>
        <v>6179.024713808547</v>
      </c>
      <c r="O229" s="70">
        <f>Sheet1!F65</f>
        <v>5.849964226090932</v>
      </c>
    </row>
    <row r="230" spans="1:15" ht="12.75">
      <c r="A230">
        <v>33</v>
      </c>
      <c r="B230" s="70">
        <f t="shared" si="7"/>
        <v>10330.611042213026</v>
      </c>
      <c r="C230" s="70">
        <f>A230*Sheet1!D29</f>
        <v>3960</v>
      </c>
      <c r="E230" s="70">
        <f t="shared" si="8"/>
        <v>6370.611042213025</v>
      </c>
      <c r="O230" s="70">
        <f>Sheet1!F65</f>
        <v>5.849964226090932</v>
      </c>
    </row>
    <row r="231" spans="1:15" ht="12.75">
      <c r="A231">
        <v>33.5</v>
      </c>
      <c r="B231" s="70">
        <f t="shared" si="7"/>
        <v>10585.122352730548</v>
      </c>
      <c r="C231" s="70">
        <f>A231*Sheet1!D29</f>
        <v>4020</v>
      </c>
      <c r="E231" s="70">
        <f t="shared" si="8"/>
        <v>6565.122352730548</v>
      </c>
      <c r="O231" s="70">
        <f>Sheet1!F65</f>
        <v>5.849964226090932</v>
      </c>
    </row>
    <row r="232" spans="1:15" ht="12.75">
      <c r="A232">
        <v>34</v>
      </c>
      <c r="B232" s="70">
        <f t="shared" si="7"/>
        <v>10842.558645361118</v>
      </c>
      <c r="C232" s="70">
        <f>A232*Sheet1!D29</f>
        <v>4080</v>
      </c>
      <c r="E232" s="70">
        <f t="shared" si="8"/>
        <v>6762.558645361117</v>
      </c>
      <c r="O232" s="70">
        <f>Sheet1!F65</f>
        <v>5.849964226090932</v>
      </c>
    </row>
    <row r="233" spans="1:15" ht="12.75">
      <c r="A233">
        <v>34.5</v>
      </c>
      <c r="B233" s="70">
        <f t="shared" si="7"/>
        <v>11102.91992010473</v>
      </c>
      <c r="C233" s="70">
        <f>A233*Sheet1!D29</f>
        <v>4140</v>
      </c>
      <c r="E233" s="70">
        <f t="shared" si="8"/>
        <v>6962.919920104731</v>
      </c>
      <c r="O233" s="70">
        <f>Sheet1!F65</f>
        <v>5.849964226090932</v>
      </c>
    </row>
    <row r="234" spans="1:15" ht="12.75">
      <c r="A234">
        <v>35</v>
      </c>
      <c r="B234" s="70">
        <f t="shared" si="7"/>
        <v>11366.20617696139</v>
      </c>
      <c r="C234" s="70">
        <f>A234*Sheet1!D29</f>
        <v>4200</v>
      </c>
      <c r="E234" s="70">
        <f t="shared" si="8"/>
        <v>7166.206176961391</v>
      </c>
      <c r="O234" s="70">
        <f>Sheet1!F65</f>
        <v>5.849964226090932</v>
      </c>
    </row>
    <row r="235" spans="1:15" ht="12.75">
      <c r="A235">
        <v>35.5</v>
      </c>
      <c r="B235" s="70">
        <f t="shared" si="7"/>
        <v>11632.417415931097</v>
      </c>
      <c r="C235" s="70">
        <f>A235*Sheet1!D29</f>
        <v>4260</v>
      </c>
      <c r="E235" s="70">
        <f t="shared" si="8"/>
        <v>7372.417415931097</v>
      </c>
      <c r="O235" s="70">
        <f>Sheet1!F65</f>
        <v>5.849964226090932</v>
      </c>
    </row>
    <row r="236" spans="1:15" ht="12.75">
      <c r="A236">
        <v>36</v>
      </c>
      <c r="B236" s="70">
        <f t="shared" si="7"/>
        <v>11901.553637013847</v>
      </c>
      <c r="C236" s="70">
        <f>A236*Sheet1!D29</f>
        <v>4320</v>
      </c>
      <c r="E236" s="70">
        <f t="shared" si="8"/>
        <v>7581.553637013847</v>
      </c>
      <c r="O236" s="70">
        <f>Sheet1!F65</f>
        <v>5.849964226090932</v>
      </c>
    </row>
    <row r="237" spans="1:15" ht="12.75">
      <c r="A237">
        <v>36.5</v>
      </c>
      <c r="B237" s="70">
        <f t="shared" si="7"/>
        <v>12173.614840209644</v>
      </c>
      <c r="C237" s="70">
        <f>A237*Sheet1!D29</f>
        <v>4380</v>
      </c>
      <c r="E237" s="70">
        <f t="shared" si="8"/>
        <v>7793.614840209644</v>
      </c>
      <c r="O237" s="70">
        <f>Sheet1!F65</f>
        <v>5.849964226090932</v>
      </c>
    </row>
    <row r="238" spans="1:15" ht="12.75">
      <c r="A238">
        <v>37</v>
      </c>
      <c r="B238" s="70">
        <f t="shared" si="7"/>
        <v>12448.601025518485</v>
      </c>
      <c r="C238" s="70">
        <f>A238*Sheet1!D29</f>
        <v>4440</v>
      </c>
      <c r="E238" s="70">
        <f t="shared" si="8"/>
        <v>8008.601025518486</v>
      </c>
      <c r="O238" s="70">
        <f>Sheet1!F65</f>
        <v>5.849964226090932</v>
      </c>
    </row>
    <row r="239" spans="1:15" ht="12.75">
      <c r="A239">
        <v>37.5</v>
      </c>
      <c r="B239" s="70">
        <f t="shared" si="7"/>
        <v>12726.512192940372</v>
      </c>
      <c r="C239" s="70">
        <f>A239*Sheet1!D29</f>
        <v>4500</v>
      </c>
      <c r="E239" s="70">
        <f t="shared" si="8"/>
        <v>8226.512192940372</v>
      </c>
      <c r="O239" s="70">
        <f>Sheet1!F65</f>
        <v>5.849964226090932</v>
      </c>
    </row>
    <row r="240" spans="1:15" ht="12.75">
      <c r="A240">
        <v>38</v>
      </c>
      <c r="B240" s="70">
        <f t="shared" si="7"/>
        <v>13007.348342475305</v>
      </c>
      <c r="C240" s="70">
        <f>A240*Sheet1!D29</f>
        <v>4560</v>
      </c>
      <c r="E240" s="70">
        <f t="shared" si="8"/>
        <v>8447.348342475305</v>
      </c>
      <c r="O240" s="70">
        <f>Sheet1!F65</f>
        <v>5.849964226090932</v>
      </c>
    </row>
    <row r="241" spans="1:15" ht="12.75">
      <c r="A241">
        <v>38.5</v>
      </c>
      <c r="B241" s="70">
        <f t="shared" si="7"/>
        <v>13291.109474123283</v>
      </c>
      <c r="C241" s="70">
        <f>A241*Sheet1!D29</f>
        <v>4620</v>
      </c>
      <c r="E241" s="70">
        <f t="shared" si="8"/>
        <v>8671.109474123283</v>
      </c>
      <c r="O241" s="70">
        <f>Sheet1!F65</f>
        <v>5.849964226090932</v>
      </c>
    </row>
    <row r="242" spans="1:15" ht="12.75">
      <c r="A242">
        <v>39</v>
      </c>
      <c r="B242" s="70">
        <f t="shared" si="7"/>
        <v>13577.795587884308</v>
      </c>
      <c r="C242" s="70">
        <f>A242*Sheet1!D29</f>
        <v>4680</v>
      </c>
      <c r="E242" s="70">
        <f t="shared" si="8"/>
        <v>8897.795587884308</v>
      </c>
      <c r="O242" s="70">
        <f>Sheet1!F65</f>
        <v>5.849964226090932</v>
      </c>
    </row>
    <row r="243" spans="1:15" ht="12.75">
      <c r="A243">
        <v>39.5</v>
      </c>
      <c r="B243" s="70">
        <f t="shared" si="7"/>
        <v>13867.406683758376</v>
      </c>
      <c r="C243" s="70">
        <f>A243*Sheet1!D29</f>
        <v>4740</v>
      </c>
      <c r="E243" s="70">
        <f t="shared" si="8"/>
        <v>9127.406683758376</v>
      </c>
      <c r="O243" s="70">
        <f>Sheet1!F65</f>
        <v>5.849964226090932</v>
      </c>
    </row>
    <row r="244" spans="1:15" ht="12.75">
      <c r="A244">
        <v>40</v>
      </c>
      <c r="B244" s="70">
        <f t="shared" si="7"/>
        <v>14159.942761745491</v>
      </c>
      <c r="C244" s="70">
        <f>A244*Sheet1!D29</f>
        <v>4800</v>
      </c>
      <c r="E244" s="70">
        <f t="shared" si="8"/>
        <v>9359.942761745491</v>
      </c>
      <c r="O244" s="70">
        <f>Sheet1!F65</f>
        <v>5.849964226090932</v>
      </c>
    </row>
    <row r="245" spans="1:15" ht="12.75">
      <c r="A245">
        <v>40.5</v>
      </c>
      <c r="B245" s="70">
        <f t="shared" si="7"/>
        <v>14455.40382184565</v>
      </c>
      <c r="C245" s="70">
        <f>A245*Sheet1!D29</f>
        <v>4860</v>
      </c>
      <c r="E245" s="70">
        <f t="shared" si="8"/>
        <v>9595.40382184565</v>
      </c>
      <c r="O245" s="70">
        <f>Sheet1!F65</f>
        <v>5.849964226090932</v>
      </c>
    </row>
    <row r="246" spans="1:15" ht="12.75">
      <c r="A246">
        <v>41</v>
      </c>
      <c r="B246" s="70">
        <f t="shared" si="7"/>
        <v>14753.789864058856</v>
      </c>
      <c r="C246" s="70">
        <f>A246*Sheet1!D29</f>
        <v>4920</v>
      </c>
      <c r="E246" s="70">
        <f t="shared" si="8"/>
        <v>9833.789864058856</v>
      </c>
      <c r="O246" s="70">
        <f>Sheet1!F65</f>
        <v>5.849964226090932</v>
      </c>
    </row>
    <row r="247" spans="1:15" ht="12.75">
      <c r="A247">
        <v>41.5</v>
      </c>
      <c r="B247" s="70">
        <f t="shared" si="7"/>
        <v>15055.100888385106</v>
      </c>
      <c r="C247" s="70">
        <f>A247*Sheet1!D29</f>
        <v>4980</v>
      </c>
      <c r="E247" s="70">
        <f t="shared" si="8"/>
        <v>10075.100888385106</v>
      </c>
      <c r="O247" s="70">
        <f>Sheet1!F65</f>
        <v>5.849964226090932</v>
      </c>
    </row>
    <row r="248" spans="1:15" ht="12.75">
      <c r="A248">
        <v>42</v>
      </c>
      <c r="B248" s="70">
        <f t="shared" si="7"/>
        <v>15359.336894824404</v>
      </c>
      <c r="C248" s="70">
        <f>A248*Sheet1!D29</f>
        <v>5040</v>
      </c>
      <c r="E248" s="70">
        <f t="shared" si="8"/>
        <v>10319.336894824404</v>
      </c>
      <c r="O248" s="70">
        <f>Sheet1!F65</f>
        <v>5.849964226090932</v>
      </c>
    </row>
    <row r="249" spans="1:15" ht="12.75">
      <c r="A249">
        <v>42.5</v>
      </c>
      <c r="B249" s="70">
        <f t="shared" si="7"/>
        <v>15666.497883376745</v>
      </c>
      <c r="C249" s="70">
        <f>A249*Sheet1!D29</f>
        <v>5100</v>
      </c>
      <c r="E249" s="70">
        <f t="shared" si="8"/>
        <v>10566.497883376745</v>
      </c>
      <c r="O249" s="70">
        <f>Sheet1!F65</f>
        <v>5.849964226090932</v>
      </c>
    </row>
    <row r="250" spans="1:15" ht="12.75">
      <c r="A250">
        <v>43</v>
      </c>
      <c r="B250" s="70">
        <f t="shared" si="7"/>
        <v>15976.583854042132</v>
      </c>
      <c r="C250" s="70">
        <f>A250*Sheet1!D29</f>
        <v>5160</v>
      </c>
      <c r="E250" s="70">
        <f t="shared" si="8"/>
        <v>10816.583854042132</v>
      </c>
      <c r="O250" s="70">
        <f>Sheet1!F65</f>
        <v>5.849964226090932</v>
      </c>
    </row>
    <row r="251" spans="1:15" ht="12.75">
      <c r="A251">
        <v>43.5</v>
      </c>
      <c r="B251" s="70">
        <f t="shared" si="7"/>
        <v>16289.594806820565</v>
      </c>
      <c r="C251" s="70">
        <f>A251*Sheet1!D29</f>
        <v>5220</v>
      </c>
      <c r="E251" s="70">
        <f t="shared" si="8"/>
        <v>11069.594806820565</v>
      </c>
      <c r="O251" s="70">
        <f>Sheet1!F65</f>
        <v>5.849964226090932</v>
      </c>
    </row>
    <row r="252" spans="1:15" ht="12.75">
      <c r="A252">
        <v>44</v>
      </c>
      <c r="B252" s="70">
        <f t="shared" si="7"/>
        <v>16605.530741712042</v>
      </c>
      <c r="C252" s="70">
        <f>A252*Sheet1!D29</f>
        <v>5280</v>
      </c>
      <c r="E252" s="70">
        <f t="shared" si="8"/>
        <v>11325.530741712044</v>
      </c>
      <c r="O252" s="70">
        <f>Sheet1!F65</f>
        <v>5.849964226090932</v>
      </c>
    </row>
    <row r="253" spans="1:15" ht="12.75">
      <c r="A253">
        <v>44.5</v>
      </c>
      <c r="B253" s="70">
        <f t="shared" si="7"/>
        <v>16924.391658716566</v>
      </c>
      <c r="C253" s="70">
        <f>A253*Sheet1!D29</f>
        <v>5340</v>
      </c>
      <c r="E253" s="70">
        <f t="shared" si="8"/>
        <v>11584.391658716568</v>
      </c>
      <c r="O253" s="70">
        <f>Sheet1!F65</f>
        <v>5.849964226090932</v>
      </c>
    </row>
    <row r="254" spans="1:15" ht="12.75">
      <c r="A254">
        <v>45</v>
      </c>
      <c r="B254" s="70">
        <f t="shared" si="7"/>
        <v>17246.177557834137</v>
      </c>
      <c r="C254" s="70">
        <f>A254*Sheet1!D29</f>
        <v>5400</v>
      </c>
      <c r="E254" s="70">
        <f t="shared" si="8"/>
        <v>11846.177557834137</v>
      </c>
      <c r="O254" s="70">
        <f>Sheet1!F65</f>
        <v>5.849964226090932</v>
      </c>
    </row>
    <row r="255" spans="1:15" ht="12.75">
      <c r="A255">
        <v>45.5</v>
      </c>
      <c r="B255" s="70">
        <f t="shared" si="7"/>
        <v>17570.88843906475</v>
      </c>
      <c r="C255" s="70">
        <f>A255*Sheet1!D29</f>
        <v>5460</v>
      </c>
      <c r="E255" s="70">
        <f t="shared" si="8"/>
        <v>12110.88843906475</v>
      </c>
      <c r="O255" s="70">
        <f>Sheet1!F65</f>
        <v>5.849964226090932</v>
      </c>
    </row>
    <row r="256" spans="1:15" ht="12.75">
      <c r="A256">
        <v>46</v>
      </c>
      <c r="B256" s="70">
        <f t="shared" si="7"/>
        <v>17898.524302408412</v>
      </c>
      <c r="C256" s="70">
        <f>A256*Sheet1!D29</f>
        <v>5520</v>
      </c>
      <c r="E256" s="70">
        <f t="shared" si="8"/>
        <v>12378.524302408412</v>
      </c>
      <c r="O256" s="70">
        <f>Sheet1!F65</f>
        <v>5.849964226090932</v>
      </c>
    </row>
    <row r="257" spans="1:15" ht="12.75">
      <c r="A257">
        <v>46.5</v>
      </c>
      <c r="B257" s="70">
        <f t="shared" si="7"/>
        <v>18229.085147865117</v>
      </c>
      <c r="C257" s="70">
        <f>A257*Sheet1!D29</f>
        <v>5580</v>
      </c>
      <c r="E257" s="70">
        <f t="shared" si="8"/>
        <v>12649.085147865117</v>
      </c>
      <c r="O257" s="70">
        <f>Sheet1!F65</f>
        <v>5.849964226090932</v>
      </c>
    </row>
    <row r="258" spans="1:15" ht="12.75">
      <c r="A258">
        <v>47</v>
      </c>
      <c r="B258" s="70">
        <f t="shared" si="7"/>
        <v>18562.570975434868</v>
      </c>
      <c r="C258" s="70">
        <f>A258*Sheet1!D29</f>
        <v>5640</v>
      </c>
      <c r="E258" s="70">
        <f t="shared" si="8"/>
        <v>12922.570975434868</v>
      </c>
      <c r="O258" s="70">
        <f>Sheet1!F65</f>
        <v>5.849964226090932</v>
      </c>
    </row>
    <row r="259" spans="1:15" ht="12.75">
      <c r="A259">
        <v>47.5</v>
      </c>
      <c r="B259" s="70">
        <f t="shared" si="7"/>
        <v>18898.981785117663</v>
      </c>
      <c r="C259" s="70">
        <f>A259*Sheet1!D29</f>
        <v>5700</v>
      </c>
      <c r="E259" s="70">
        <f t="shared" si="8"/>
        <v>13198.981785117665</v>
      </c>
      <c r="O259" s="70">
        <f>Sheet1!F65</f>
        <v>5.849964226090932</v>
      </c>
    </row>
    <row r="260" spans="1:15" ht="12.75">
      <c r="A260">
        <v>48</v>
      </c>
      <c r="B260" s="70">
        <f t="shared" si="7"/>
        <v>19238.317576913505</v>
      </c>
      <c r="C260" s="70">
        <f>A260*Sheet1!D29</f>
        <v>5760</v>
      </c>
      <c r="E260" s="70">
        <f t="shared" si="8"/>
        <v>13478.317576913507</v>
      </c>
      <c r="O260" s="70">
        <f>Sheet1!F65</f>
        <v>5.849964226090932</v>
      </c>
    </row>
    <row r="261" spans="1:15" ht="12.75">
      <c r="A261">
        <v>48.5</v>
      </c>
      <c r="B261" s="70">
        <f aca="true" t="shared" si="9" ref="B261:B324">C261+E261</f>
        <v>19580.578350822394</v>
      </c>
      <c r="C261" s="70">
        <f>A261*Sheet1!D29</f>
        <v>5820</v>
      </c>
      <c r="E261" s="70">
        <f aca="true" t="shared" si="10" ref="E261:E324">(A261*A261)*O261</f>
        <v>13760.578350822394</v>
      </c>
      <c r="O261" s="70">
        <f>Sheet1!F65</f>
        <v>5.849964226090932</v>
      </c>
    </row>
    <row r="262" spans="1:15" ht="12.75">
      <c r="A262">
        <v>49</v>
      </c>
      <c r="B262" s="70">
        <f t="shared" si="9"/>
        <v>19925.764106844326</v>
      </c>
      <c r="C262" s="70">
        <f>A262*Sheet1!D29</f>
        <v>5880</v>
      </c>
      <c r="E262" s="70">
        <f t="shared" si="10"/>
        <v>14045.764106844326</v>
      </c>
      <c r="O262" s="70">
        <f>Sheet1!F65</f>
        <v>5.849964226090932</v>
      </c>
    </row>
    <row r="263" spans="1:15" ht="12.75">
      <c r="A263">
        <v>49.5</v>
      </c>
      <c r="B263" s="70">
        <f t="shared" si="9"/>
        <v>20273.874844979306</v>
      </c>
      <c r="C263" s="70">
        <f>A263*Sheet1!D29</f>
        <v>5940</v>
      </c>
      <c r="E263" s="70">
        <f t="shared" si="10"/>
        <v>14333.874844979306</v>
      </c>
      <c r="O263" s="70">
        <f>Sheet1!F65</f>
        <v>5.849964226090932</v>
      </c>
    </row>
    <row r="264" spans="1:15" ht="12.75">
      <c r="A264">
        <v>50</v>
      </c>
      <c r="B264" s="70">
        <f t="shared" si="9"/>
        <v>20624.91056522733</v>
      </c>
      <c r="C264" s="70">
        <f>A264*Sheet1!D29</f>
        <v>6000</v>
      </c>
      <c r="E264" s="70">
        <f t="shared" si="10"/>
        <v>14624.910565227328</v>
      </c>
      <c r="O264" s="70">
        <f>Sheet1!F65</f>
        <v>5.849964226090932</v>
      </c>
    </row>
    <row r="265" spans="1:15" ht="12.75">
      <c r="A265">
        <v>51</v>
      </c>
      <c r="B265" s="70">
        <f t="shared" si="9"/>
        <v>21335.75695206251</v>
      </c>
      <c r="C265" s="70">
        <f>A265*Sheet1!D29</f>
        <v>6120</v>
      </c>
      <c r="E265" s="70">
        <f t="shared" si="10"/>
        <v>15215.756952062513</v>
      </c>
      <c r="O265" s="70">
        <f>Sheet1!F65</f>
        <v>5.849964226090932</v>
      </c>
    </row>
    <row r="266" spans="1:15" ht="12.75">
      <c r="A266">
        <v>52</v>
      </c>
      <c r="B266" s="70">
        <f t="shared" si="9"/>
        <v>22058.303267349882</v>
      </c>
      <c r="C266" s="70">
        <f>A266*Sheet1!D29</f>
        <v>6240</v>
      </c>
      <c r="E266" s="70">
        <f t="shared" si="10"/>
        <v>15818.30326734988</v>
      </c>
      <c r="O266" s="70">
        <f>Sheet1!F65</f>
        <v>5.849964226090932</v>
      </c>
    </row>
    <row r="267" spans="1:15" ht="12.75">
      <c r="A267">
        <v>53</v>
      </c>
      <c r="B267" s="70">
        <f t="shared" si="9"/>
        <v>22792.549511089426</v>
      </c>
      <c r="C267" s="70">
        <f>A267*Sheet1!D29</f>
        <v>6360</v>
      </c>
      <c r="E267" s="70">
        <f t="shared" si="10"/>
        <v>16432.549511089426</v>
      </c>
      <c r="O267" s="70">
        <f>Sheet1!F65</f>
        <v>5.849964226090932</v>
      </c>
    </row>
    <row r="268" spans="1:15" ht="12.75">
      <c r="A268">
        <v>54</v>
      </c>
      <c r="B268" s="70">
        <f t="shared" si="9"/>
        <v>23538.49568328116</v>
      </c>
      <c r="C268" s="70">
        <f>A268*Sheet1!D29</f>
        <v>6480</v>
      </c>
      <c r="E268" s="70">
        <f t="shared" si="10"/>
        <v>17058.49568328116</v>
      </c>
      <c r="O268" s="70">
        <f>Sheet1!F65</f>
        <v>5.849964226090932</v>
      </c>
    </row>
    <row r="269" spans="1:15" ht="12.75">
      <c r="A269">
        <v>55</v>
      </c>
      <c r="B269" s="70">
        <f t="shared" si="9"/>
        <v>24296.141783925068</v>
      </c>
      <c r="C269" s="70">
        <f>A269*Sheet1!D29</f>
        <v>6600</v>
      </c>
      <c r="E269" s="70">
        <f t="shared" si="10"/>
        <v>17696.141783925068</v>
      </c>
      <c r="O269" s="70">
        <f>Sheet1!F65</f>
        <v>5.849964226090932</v>
      </c>
    </row>
    <row r="270" spans="1:15" ht="12.75">
      <c r="A270">
        <v>56</v>
      </c>
      <c r="B270" s="70">
        <f t="shared" si="9"/>
        <v>25065.487813021162</v>
      </c>
      <c r="C270" s="70">
        <f>A270*Sheet1!D29</f>
        <v>6720</v>
      </c>
      <c r="E270" s="70">
        <f t="shared" si="10"/>
        <v>18345.487813021162</v>
      </c>
      <c r="O270" s="70">
        <f>Sheet1!F65</f>
        <v>5.849964226090932</v>
      </c>
    </row>
    <row r="271" spans="1:15" ht="12.75">
      <c r="A271">
        <v>57</v>
      </c>
      <c r="B271" s="70">
        <f t="shared" si="9"/>
        <v>25846.533770569436</v>
      </c>
      <c r="C271" s="70">
        <f>A271*Sheet1!D29</f>
        <v>6840</v>
      </c>
      <c r="E271" s="70">
        <f t="shared" si="10"/>
        <v>19006.533770569436</v>
      </c>
      <c r="O271" s="70">
        <f>Sheet1!F65</f>
        <v>5.849964226090932</v>
      </c>
    </row>
    <row r="272" spans="1:15" ht="12.75">
      <c r="A272">
        <v>58</v>
      </c>
      <c r="B272" s="70">
        <f t="shared" si="9"/>
        <v>26639.279656569895</v>
      </c>
      <c r="C272" s="70">
        <f>A272*Sheet1!D29</f>
        <v>6960</v>
      </c>
      <c r="E272" s="70">
        <f t="shared" si="10"/>
        <v>19679.279656569895</v>
      </c>
      <c r="O272" s="70">
        <f>Sheet1!F65</f>
        <v>5.849964226090932</v>
      </c>
    </row>
    <row r="273" spans="1:15" ht="12.75">
      <c r="A273">
        <v>59</v>
      </c>
      <c r="B273" s="70">
        <f t="shared" si="9"/>
        <v>27443.72547102253</v>
      </c>
      <c r="C273" s="70">
        <f>A273*Sheet1!D29</f>
        <v>7080</v>
      </c>
      <c r="E273" s="70">
        <f t="shared" si="10"/>
        <v>20363.72547102253</v>
      </c>
      <c r="O273" s="70">
        <f>Sheet1!F65</f>
        <v>5.849964226090932</v>
      </c>
    </row>
    <row r="274" spans="1:15" ht="12.75">
      <c r="A274">
        <v>60</v>
      </c>
      <c r="B274" s="70">
        <f t="shared" si="9"/>
        <v>28259.871213927356</v>
      </c>
      <c r="C274" s="70">
        <f>A274*Sheet1!D29</f>
        <v>7200</v>
      </c>
      <c r="E274" s="70">
        <f t="shared" si="10"/>
        <v>21059.871213927356</v>
      </c>
      <c r="O274" s="70">
        <f>Sheet1!F65</f>
        <v>5.849964226090932</v>
      </c>
    </row>
    <row r="275" spans="1:15" ht="12.75">
      <c r="A275">
        <v>61</v>
      </c>
      <c r="B275" s="70">
        <f t="shared" si="9"/>
        <v>29087.716885284357</v>
      </c>
      <c r="C275" s="70">
        <f>A275*Sheet1!D29</f>
        <v>7320</v>
      </c>
      <c r="E275" s="70">
        <f t="shared" si="10"/>
        <v>21767.716885284357</v>
      </c>
      <c r="O275" s="70">
        <f>Sheet1!F65</f>
        <v>5.849964226090932</v>
      </c>
    </row>
    <row r="276" spans="1:15" ht="12.75">
      <c r="A276">
        <v>62</v>
      </c>
      <c r="B276" s="70">
        <f t="shared" si="9"/>
        <v>29927.262485093543</v>
      </c>
      <c r="C276" s="70">
        <f>A276*Sheet1!D29</f>
        <v>7440</v>
      </c>
      <c r="E276" s="70">
        <f t="shared" si="10"/>
        <v>22487.262485093543</v>
      </c>
      <c r="O276" s="70">
        <f>Sheet1!F65</f>
        <v>5.849964226090932</v>
      </c>
    </row>
    <row r="277" spans="1:15" ht="12.75">
      <c r="A277">
        <v>63</v>
      </c>
      <c r="B277" s="70">
        <f t="shared" si="9"/>
        <v>30778.50801335491</v>
      </c>
      <c r="C277" s="70">
        <f>A277*Sheet1!D29</f>
        <v>7560</v>
      </c>
      <c r="E277" s="70">
        <f t="shared" si="10"/>
        <v>23218.50801335491</v>
      </c>
      <c r="O277" s="70">
        <f>Sheet1!F65</f>
        <v>5.849964226090932</v>
      </c>
    </row>
    <row r="278" spans="1:15" ht="12.75">
      <c r="A278">
        <v>64</v>
      </c>
      <c r="B278" s="70">
        <f t="shared" si="9"/>
        <v>31641.453470068456</v>
      </c>
      <c r="C278" s="70">
        <f>A278*Sheet1!D29</f>
        <v>7680</v>
      </c>
      <c r="E278" s="70">
        <f t="shared" si="10"/>
        <v>23961.453470068456</v>
      </c>
      <c r="O278" s="70">
        <f>Sheet1!F65</f>
        <v>5.849964226090932</v>
      </c>
    </row>
    <row r="279" spans="1:15" ht="12.75">
      <c r="A279">
        <v>65</v>
      </c>
      <c r="B279" s="70">
        <f t="shared" si="9"/>
        <v>32516.098855234188</v>
      </c>
      <c r="C279" s="70">
        <f>A279*Sheet1!D29</f>
        <v>7800</v>
      </c>
      <c r="E279" s="70">
        <f t="shared" si="10"/>
        <v>24716.098855234188</v>
      </c>
      <c r="O279" s="70">
        <f>Sheet1!F65</f>
        <v>5.849964226090932</v>
      </c>
    </row>
    <row r="280" spans="1:15" ht="12.75">
      <c r="A280">
        <v>66</v>
      </c>
      <c r="B280" s="70">
        <f t="shared" si="9"/>
        <v>33402.444168852104</v>
      </c>
      <c r="C280" s="70">
        <f>A280*Sheet1!D29</f>
        <v>7920</v>
      </c>
      <c r="E280" s="70">
        <f t="shared" si="10"/>
        <v>25482.4441688521</v>
      </c>
      <c r="O280" s="70">
        <f>Sheet1!F65</f>
        <v>5.849964226090932</v>
      </c>
    </row>
    <row r="281" spans="1:15" ht="12.75">
      <c r="A281">
        <v>67</v>
      </c>
      <c r="B281" s="70">
        <f t="shared" si="9"/>
        <v>34300.48941092219</v>
      </c>
      <c r="C281" s="70">
        <f>A281*Sheet1!D29</f>
        <v>8040</v>
      </c>
      <c r="E281" s="70">
        <f t="shared" si="10"/>
        <v>26260.489410922193</v>
      </c>
      <c r="O281" s="70">
        <f>Sheet1!F65</f>
        <v>5.849964226090932</v>
      </c>
    </row>
    <row r="282" spans="1:15" ht="12.75">
      <c r="A282">
        <v>68</v>
      </c>
      <c r="B282" s="70">
        <f t="shared" si="9"/>
        <v>35210.23458144447</v>
      </c>
      <c r="C282" s="70">
        <f>A282*Sheet1!D29</f>
        <v>8160</v>
      </c>
      <c r="E282" s="70">
        <f t="shared" si="10"/>
        <v>27050.234581444467</v>
      </c>
      <c r="O282" s="70">
        <f>Sheet1!F65</f>
        <v>5.849964226090932</v>
      </c>
    </row>
    <row r="283" spans="1:15" ht="12.75">
      <c r="A283">
        <v>69</v>
      </c>
      <c r="B283" s="70">
        <f t="shared" si="9"/>
        <v>36131.67968041892</v>
      </c>
      <c r="C283" s="70">
        <f>A283*Sheet1!D29</f>
        <v>8280</v>
      </c>
      <c r="E283" s="70">
        <f t="shared" si="10"/>
        <v>27851.679680418925</v>
      </c>
      <c r="O283" s="70">
        <f>Sheet1!F65</f>
        <v>5.849964226090932</v>
      </c>
    </row>
    <row r="284" spans="1:15" ht="12.75">
      <c r="A284">
        <v>70</v>
      </c>
      <c r="B284" s="70">
        <f t="shared" si="9"/>
        <v>37064.82470784556</v>
      </c>
      <c r="C284" s="70">
        <f>A284*Sheet1!D29</f>
        <v>8400</v>
      </c>
      <c r="E284" s="70">
        <f t="shared" si="10"/>
        <v>28664.824707845564</v>
      </c>
      <c r="O284" s="70">
        <f>Sheet1!F65</f>
        <v>5.849964226090932</v>
      </c>
    </row>
    <row r="285" spans="1:15" ht="12.75">
      <c r="A285">
        <v>71</v>
      </c>
      <c r="B285" s="70">
        <f t="shared" si="9"/>
        <v>38009.66966372439</v>
      </c>
      <c r="C285" s="70">
        <f>A285*Sheet1!D29</f>
        <v>8520</v>
      </c>
      <c r="E285" s="70">
        <f t="shared" si="10"/>
        <v>29489.669663724388</v>
      </c>
      <c r="O285" s="70">
        <f>Sheet1!F65</f>
        <v>5.849964226090932</v>
      </c>
    </row>
    <row r="286" spans="1:15" ht="12.75">
      <c r="A286">
        <v>72</v>
      </c>
      <c r="B286" s="70">
        <f t="shared" si="9"/>
        <v>38966.21454805539</v>
      </c>
      <c r="C286" s="70">
        <f>A286*Sheet1!D29</f>
        <v>8640</v>
      </c>
      <c r="E286" s="70">
        <f t="shared" si="10"/>
        <v>30326.214548055388</v>
      </c>
      <c r="O286" s="70">
        <f>Sheet1!F65</f>
        <v>5.849964226090932</v>
      </c>
    </row>
    <row r="287" spans="1:15" ht="12.75">
      <c r="A287">
        <v>73</v>
      </c>
      <c r="B287" s="70">
        <f t="shared" si="9"/>
        <v>39934.45936083858</v>
      </c>
      <c r="C287" s="70">
        <f>A287*Sheet1!D29</f>
        <v>8760</v>
      </c>
      <c r="E287" s="70">
        <f t="shared" si="10"/>
        <v>31174.459360838577</v>
      </c>
      <c r="O287" s="70">
        <f>Sheet1!F65</f>
        <v>5.849964226090932</v>
      </c>
    </row>
    <row r="288" spans="1:15" ht="12.75">
      <c r="A288">
        <v>74</v>
      </c>
      <c r="B288" s="70">
        <f t="shared" si="9"/>
        <v>40914.40410207394</v>
      </c>
      <c r="C288" s="70">
        <f>A288*Sheet1!D29</f>
        <v>8880</v>
      </c>
      <c r="E288" s="70">
        <f t="shared" si="10"/>
        <v>32034.404102073942</v>
      </c>
      <c r="O288" s="70">
        <f>Sheet1!F65</f>
        <v>5.849964226090932</v>
      </c>
    </row>
    <row r="289" spans="1:15" ht="12.75">
      <c r="A289">
        <v>75</v>
      </c>
      <c r="B289" s="70">
        <f t="shared" si="9"/>
        <v>41906.04877176149</v>
      </c>
      <c r="C289" s="70">
        <f>A289*Sheet1!D29</f>
        <v>9000</v>
      </c>
      <c r="E289" s="70">
        <f t="shared" si="10"/>
        <v>32906.04877176149</v>
      </c>
      <c r="O289" s="70">
        <f>Sheet1!F65</f>
        <v>5.849964226090932</v>
      </c>
    </row>
    <row r="290" spans="1:15" ht="12.75">
      <c r="A290">
        <v>76</v>
      </c>
      <c r="B290" s="70">
        <f t="shared" si="9"/>
        <v>42909.39336990122</v>
      </c>
      <c r="C290" s="70">
        <f>A290*Sheet1!D29</f>
        <v>9120</v>
      </c>
      <c r="E290" s="70">
        <f t="shared" si="10"/>
        <v>33789.39336990122</v>
      </c>
      <c r="O290" s="70">
        <f>Sheet1!F65</f>
        <v>5.849964226090932</v>
      </c>
    </row>
    <row r="291" spans="1:15" ht="12.75">
      <c r="A291">
        <v>77</v>
      </c>
      <c r="B291" s="70">
        <f t="shared" si="9"/>
        <v>43924.43789649313</v>
      </c>
      <c r="C291" s="70">
        <f>A291*Sheet1!D29</f>
        <v>9240</v>
      </c>
      <c r="E291" s="70">
        <f t="shared" si="10"/>
        <v>34684.43789649313</v>
      </c>
      <c r="O291" s="70">
        <f>Sheet1!F65</f>
        <v>5.849964226090932</v>
      </c>
    </row>
    <row r="292" spans="1:15" ht="12.75">
      <c r="A292">
        <v>78</v>
      </c>
      <c r="B292" s="70">
        <f t="shared" si="9"/>
        <v>44951.18235153723</v>
      </c>
      <c r="C292" s="70">
        <f>A292*Sheet1!D29</f>
        <v>9360</v>
      </c>
      <c r="E292" s="70">
        <f t="shared" si="10"/>
        <v>35591.18235153723</v>
      </c>
      <c r="O292" s="70">
        <f>Sheet1!F65</f>
        <v>5.849964226090932</v>
      </c>
    </row>
    <row r="293" spans="1:15" ht="12.75">
      <c r="A293">
        <v>79</v>
      </c>
      <c r="B293" s="70">
        <f t="shared" si="9"/>
        <v>45989.626735033504</v>
      </c>
      <c r="C293" s="70">
        <f>A293*Sheet1!D29</f>
        <v>9480</v>
      </c>
      <c r="E293" s="70">
        <f t="shared" si="10"/>
        <v>36509.626735033504</v>
      </c>
      <c r="O293" s="70">
        <f>Sheet1!F65</f>
        <v>5.849964226090932</v>
      </c>
    </row>
    <row r="294" spans="1:15" ht="12.75">
      <c r="A294">
        <v>80</v>
      </c>
      <c r="B294" s="70">
        <f t="shared" si="9"/>
        <v>47039.771046981965</v>
      </c>
      <c r="C294" s="70">
        <f>A294*Sheet1!D29</f>
        <v>9600</v>
      </c>
      <c r="E294" s="70">
        <f t="shared" si="10"/>
        <v>37439.771046981965</v>
      </c>
      <c r="O294" s="70">
        <f>Sheet1!F65</f>
        <v>5.849964226090932</v>
      </c>
    </row>
    <row r="295" spans="1:15" ht="12.75">
      <c r="A295">
        <v>81</v>
      </c>
      <c r="B295" s="70">
        <f t="shared" si="9"/>
        <v>48101.6152873826</v>
      </c>
      <c r="C295" s="70">
        <f>A295*Sheet1!D29</f>
        <v>9720</v>
      </c>
      <c r="E295" s="70">
        <f t="shared" si="10"/>
        <v>38381.6152873826</v>
      </c>
      <c r="O295" s="70">
        <f>Sheet1!F65</f>
        <v>5.849964226090932</v>
      </c>
    </row>
    <row r="296" spans="1:15" ht="12.75">
      <c r="A296">
        <v>82</v>
      </c>
      <c r="B296" s="70">
        <f t="shared" si="9"/>
        <v>49175.15945623542</v>
      </c>
      <c r="C296" s="70">
        <f>A296*Sheet1!D29</f>
        <v>9840</v>
      </c>
      <c r="E296" s="70">
        <f t="shared" si="10"/>
        <v>39335.15945623542</v>
      </c>
      <c r="O296" s="70">
        <f>Sheet1!F65</f>
        <v>5.849964226090932</v>
      </c>
    </row>
    <row r="297" spans="1:15" ht="12.75">
      <c r="A297">
        <v>83</v>
      </c>
      <c r="B297" s="70">
        <f t="shared" si="9"/>
        <v>50260.403553540425</v>
      </c>
      <c r="C297" s="70">
        <f>A297*Sheet1!D29</f>
        <v>9960</v>
      </c>
      <c r="E297" s="70">
        <f t="shared" si="10"/>
        <v>40300.403553540425</v>
      </c>
      <c r="O297" s="70">
        <f>Sheet1!F65</f>
        <v>5.849964226090932</v>
      </c>
    </row>
    <row r="298" spans="1:15" ht="12.75">
      <c r="A298">
        <v>84</v>
      </c>
      <c r="B298" s="70">
        <f t="shared" si="9"/>
        <v>51357.34757929762</v>
      </c>
      <c r="C298" s="70">
        <f>A298*Sheet1!D29</f>
        <v>10080</v>
      </c>
      <c r="E298" s="70">
        <f t="shared" si="10"/>
        <v>41277.34757929762</v>
      </c>
      <c r="O298" s="70">
        <f>Sheet1!F65</f>
        <v>5.849964226090932</v>
      </c>
    </row>
    <row r="299" spans="1:15" ht="12.75">
      <c r="A299">
        <v>85</v>
      </c>
      <c r="B299" s="70">
        <f t="shared" si="9"/>
        <v>52465.99153350698</v>
      </c>
      <c r="C299" s="70">
        <f>A299*Sheet1!D29</f>
        <v>10200</v>
      </c>
      <c r="E299" s="70">
        <f t="shared" si="10"/>
        <v>42265.99153350698</v>
      </c>
      <c r="O299" s="70">
        <f>Sheet1!F65</f>
        <v>5.849964226090932</v>
      </c>
    </row>
    <row r="300" spans="1:15" ht="12.75">
      <c r="A300">
        <v>86</v>
      </c>
      <c r="B300" s="70">
        <f t="shared" si="9"/>
        <v>53586.33541616853</v>
      </c>
      <c r="C300" s="70">
        <f>A300*Sheet1!D29</f>
        <v>10320</v>
      </c>
      <c r="E300" s="70">
        <f t="shared" si="10"/>
        <v>43266.33541616853</v>
      </c>
      <c r="O300" s="70">
        <f>Sheet1!F65</f>
        <v>5.849964226090932</v>
      </c>
    </row>
    <row r="301" spans="1:15" ht="12.75">
      <c r="A301">
        <v>87</v>
      </c>
      <c r="B301" s="70">
        <f t="shared" si="9"/>
        <v>54718.37922728226</v>
      </c>
      <c r="C301" s="70">
        <f>A301*Sheet1!D29</f>
        <v>10440</v>
      </c>
      <c r="E301" s="70">
        <f t="shared" si="10"/>
        <v>44278.37922728226</v>
      </c>
      <c r="O301" s="70">
        <f>Sheet1!F65</f>
        <v>5.849964226090932</v>
      </c>
    </row>
    <row r="302" spans="1:15" ht="12.75">
      <c r="A302">
        <v>88</v>
      </c>
      <c r="B302" s="70">
        <f t="shared" si="9"/>
        <v>55862.122966848176</v>
      </c>
      <c r="C302" s="70">
        <f>A302*Sheet1!D29</f>
        <v>10560</v>
      </c>
      <c r="E302" s="70">
        <f t="shared" si="10"/>
        <v>45302.122966848176</v>
      </c>
      <c r="O302" s="70">
        <f>Sheet1!F65</f>
        <v>5.849964226090932</v>
      </c>
    </row>
    <row r="303" spans="1:15" ht="12.75">
      <c r="A303">
        <v>89</v>
      </c>
      <c r="B303" s="70">
        <f t="shared" si="9"/>
        <v>57017.56663486627</v>
      </c>
      <c r="C303" s="70">
        <f>A303*Sheet1!D29</f>
        <v>10680</v>
      </c>
      <c r="E303" s="70">
        <f t="shared" si="10"/>
        <v>46337.56663486627</v>
      </c>
      <c r="O303" s="70">
        <f>Sheet1!F65</f>
        <v>5.849964226090932</v>
      </c>
    </row>
    <row r="304" spans="1:15" ht="12.75">
      <c r="A304">
        <v>90</v>
      </c>
      <c r="B304" s="70">
        <f t="shared" si="9"/>
        <v>58184.71023133655</v>
      </c>
      <c r="C304" s="70">
        <f>A304*Sheet1!D29</f>
        <v>10800</v>
      </c>
      <c r="E304" s="70">
        <f t="shared" si="10"/>
        <v>47384.71023133655</v>
      </c>
      <c r="O304" s="70">
        <f>Sheet1!F65</f>
        <v>5.849964226090932</v>
      </c>
    </row>
    <row r="305" spans="1:15" ht="12.75">
      <c r="A305">
        <v>91</v>
      </c>
      <c r="B305" s="70">
        <f t="shared" si="9"/>
        <v>59363.553756259</v>
      </c>
      <c r="C305" s="70">
        <f>A305*Sheet1!D29</f>
        <v>10920</v>
      </c>
      <c r="E305" s="70">
        <f t="shared" si="10"/>
        <v>48443.553756259</v>
      </c>
      <c r="O305" s="70">
        <f>Sheet1!F65</f>
        <v>5.849964226090932</v>
      </c>
    </row>
    <row r="306" spans="1:15" ht="12.75">
      <c r="A306">
        <v>92</v>
      </c>
      <c r="B306" s="70">
        <f t="shared" si="9"/>
        <v>60554.09720963365</v>
      </c>
      <c r="C306" s="70">
        <f>A306*Sheet1!D29</f>
        <v>11040</v>
      </c>
      <c r="E306" s="70">
        <f t="shared" si="10"/>
        <v>49514.09720963365</v>
      </c>
      <c r="O306" s="70">
        <f>Sheet1!F65</f>
        <v>5.849964226090932</v>
      </c>
    </row>
    <row r="307" spans="1:15" ht="12.75">
      <c r="A307">
        <v>93</v>
      </c>
      <c r="B307" s="70">
        <f t="shared" si="9"/>
        <v>61756.34059146047</v>
      </c>
      <c r="C307" s="70">
        <f>A307*Sheet1!D29</f>
        <v>11160</v>
      </c>
      <c r="E307" s="70">
        <f t="shared" si="10"/>
        <v>50596.34059146047</v>
      </c>
      <c r="O307" s="70">
        <f>Sheet1!F65</f>
        <v>5.849964226090932</v>
      </c>
    </row>
    <row r="308" spans="1:15" ht="12.75">
      <c r="A308">
        <v>94</v>
      </c>
      <c r="B308" s="70">
        <f t="shared" si="9"/>
        <v>62970.28390173947</v>
      </c>
      <c r="C308" s="70">
        <f>A308*Sheet1!D29</f>
        <v>11280</v>
      </c>
      <c r="E308" s="70">
        <f t="shared" si="10"/>
        <v>51690.28390173947</v>
      </c>
      <c r="O308" s="70">
        <f>Sheet1!F65</f>
        <v>5.849964226090932</v>
      </c>
    </row>
    <row r="309" spans="1:15" ht="12.75">
      <c r="A309">
        <v>95</v>
      </c>
      <c r="B309" s="70">
        <f t="shared" si="9"/>
        <v>64195.92714047066</v>
      </c>
      <c r="C309" s="70">
        <f>A309*Sheet1!D29</f>
        <v>11400</v>
      </c>
      <c r="E309" s="70">
        <f t="shared" si="10"/>
        <v>52795.92714047066</v>
      </c>
      <c r="O309" s="70">
        <f>Sheet1!F65</f>
        <v>5.849964226090932</v>
      </c>
    </row>
    <row r="310" spans="1:15" ht="12.75">
      <c r="A310">
        <v>96</v>
      </c>
      <c r="B310" s="70">
        <f t="shared" si="9"/>
        <v>65433.27030765403</v>
      </c>
      <c r="C310" s="70">
        <f>A310*Sheet1!D29</f>
        <v>11520</v>
      </c>
      <c r="E310" s="70">
        <f t="shared" si="10"/>
        <v>53913.27030765403</v>
      </c>
      <c r="O310" s="70">
        <f>Sheet1!F65</f>
        <v>5.849964226090932</v>
      </c>
    </row>
    <row r="311" spans="1:15" ht="12.75">
      <c r="A311">
        <v>97</v>
      </c>
      <c r="B311" s="70">
        <f t="shared" si="9"/>
        <v>66682.31340328958</v>
      </c>
      <c r="C311" s="70">
        <f>A311*Sheet1!D29</f>
        <v>11640</v>
      </c>
      <c r="E311" s="70">
        <f t="shared" si="10"/>
        <v>55042.313403289576</v>
      </c>
      <c r="O311" s="70">
        <f>Sheet1!F65</f>
        <v>5.849964226090932</v>
      </c>
    </row>
    <row r="312" spans="1:15" ht="12.75">
      <c r="A312">
        <v>98</v>
      </c>
      <c r="B312" s="70">
        <f t="shared" si="9"/>
        <v>67943.0564273773</v>
      </c>
      <c r="C312" s="70">
        <f>A312*Sheet1!D29</f>
        <v>11760</v>
      </c>
      <c r="E312" s="70">
        <f t="shared" si="10"/>
        <v>56183.056427377305</v>
      </c>
      <c r="O312" s="70">
        <f>Sheet1!F65</f>
        <v>5.849964226090932</v>
      </c>
    </row>
    <row r="313" spans="1:15" ht="12.75">
      <c r="A313">
        <v>99</v>
      </c>
      <c r="B313" s="70">
        <f t="shared" si="9"/>
        <v>69215.49937991722</v>
      </c>
      <c r="C313" s="70">
        <f>A313*Sheet1!D29</f>
        <v>11880</v>
      </c>
      <c r="E313" s="70">
        <f t="shared" si="10"/>
        <v>57335.49937991722</v>
      </c>
      <c r="O313" s="70">
        <f>Sheet1!F65</f>
        <v>5.849964226090932</v>
      </c>
    </row>
    <row r="314" spans="1:15" ht="12.75">
      <c r="A314">
        <v>100</v>
      </c>
      <c r="B314" s="70">
        <f t="shared" si="9"/>
        <v>70499.64226090931</v>
      </c>
      <c r="C314" s="70">
        <f>A314*Sheet1!D29</f>
        <v>12000</v>
      </c>
      <c r="E314" s="70">
        <f t="shared" si="10"/>
        <v>58499.64226090931</v>
      </c>
      <c r="O314" s="70">
        <f>Sheet1!F65</f>
        <v>5.849964226090932</v>
      </c>
    </row>
    <row r="315" spans="1:15" ht="12.75">
      <c r="A315">
        <v>105</v>
      </c>
      <c r="B315" s="70">
        <f t="shared" si="9"/>
        <v>77095.85559265252</v>
      </c>
      <c r="C315" s="70">
        <f>A315*Sheet1!D29</f>
        <v>12600</v>
      </c>
      <c r="E315" s="70">
        <f t="shared" si="10"/>
        <v>64495.85559265252</v>
      </c>
      <c r="O315" s="70">
        <f>Sheet1!F65</f>
        <v>5.849964226090932</v>
      </c>
    </row>
    <row r="316" spans="1:15" ht="12.75">
      <c r="A316">
        <v>110</v>
      </c>
      <c r="B316" s="70">
        <f t="shared" si="9"/>
        <v>83984.56713570027</v>
      </c>
      <c r="C316" s="70">
        <f>A316*Sheet1!D29</f>
        <v>13200</v>
      </c>
      <c r="E316" s="70">
        <f t="shared" si="10"/>
        <v>70784.56713570027</v>
      </c>
      <c r="O316" s="70">
        <f>Sheet1!F65</f>
        <v>5.849964226090932</v>
      </c>
    </row>
    <row r="317" spans="1:15" ht="12.75">
      <c r="A317">
        <v>115</v>
      </c>
      <c r="B317" s="70">
        <f t="shared" si="9"/>
        <v>91165.77689005257</v>
      </c>
      <c r="C317" s="70">
        <f>A317*Sheet1!D29</f>
        <v>13800</v>
      </c>
      <c r="E317" s="70">
        <f t="shared" si="10"/>
        <v>77365.77689005257</v>
      </c>
      <c r="O317" s="70">
        <f>Sheet1!F65</f>
        <v>5.849964226090932</v>
      </c>
    </row>
    <row r="318" spans="1:15" ht="12.75">
      <c r="A318">
        <v>120</v>
      </c>
      <c r="B318" s="70">
        <f t="shared" si="9"/>
        <v>98639.48485570942</v>
      </c>
      <c r="C318" s="70">
        <f>A318*Sheet1!D29</f>
        <v>14400</v>
      </c>
      <c r="E318" s="70">
        <f t="shared" si="10"/>
        <v>84239.48485570942</v>
      </c>
      <c r="O318" s="70">
        <f>Sheet1!F65</f>
        <v>5.849964226090932</v>
      </c>
    </row>
    <row r="319" spans="1:15" ht="12.75">
      <c r="A319">
        <v>125</v>
      </c>
      <c r="B319" s="70">
        <f t="shared" si="9"/>
        <v>106405.6910326708</v>
      </c>
      <c r="C319" s="70">
        <f>A319*Sheet1!D29</f>
        <v>15000</v>
      </c>
      <c r="E319" s="70">
        <f t="shared" si="10"/>
        <v>91405.6910326708</v>
      </c>
      <c r="O319" s="70">
        <f>Sheet1!F65</f>
        <v>5.849964226090932</v>
      </c>
    </row>
    <row r="320" spans="1:15" ht="12.75">
      <c r="A320">
        <v>130</v>
      </c>
      <c r="B320" s="70">
        <f t="shared" si="9"/>
        <v>114464.39542093675</v>
      </c>
      <c r="C320" s="70">
        <f>A320*Sheet1!D29</f>
        <v>15600</v>
      </c>
      <c r="E320" s="70">
        <f t="shared" si="10"/>
        <v>98864.39542093675</v>
      </c>
      <c r="O320" s="70">
        <f>Sheet1!F65</f>
        <v>5.849964226090932</v>
      </c>
    </row>
    <row r="321" spans="1:15" ht="12.75">
      <c r="A321">
        <v>135</v>
      </c>
      <c r="B321" s="70">
        <f t="shared" si="9"/>
        <v>122815.59802050723</v>
      </c>
      <c r="C321" s="70">
        <f>A321*Sheet1!D29</f>
        <v>16200</v>
      </c>
      <c r="E321" s="70">
        <f t="shared" si="10"/>
        <v>106615.59802050723</v>
      </c>
      <c r="O321" s="70">
        <f>Sheet1!F65</f>
        <v>5.849964226090932</v>
      </c>
    </row>
    <row r="322" spans="1:15" ht="12.75">
      <c r="A322">
        <v>140</v>
      </c>
      <c r="B322" s="70">
        <f t="shared" si="9"/>
        <v>131459.29883138224</v>
      </c>
      <c r="C322" s="70">
        <f>A322*Sheet1!D29</f>
        <v>16800</v>
      </c>
      <c r="E322" s="70">
        <f t="shared" si="10"/>
        <v>114659.29883138226</v>
      </c>
      <c r="O322" s="70">
        <f>Sheet1!F65</f>
        <v>5.849964226090932</v>
      </c>
    </row>
    <row r="323" spans="1:15" ht="12.75">
      <c r="A323">
        <v>145</v>
      </c>
      <c r="B323" s="70">
        <f t="shared" si="9"/>
        <v>140395.49785356183</v>
      </c>
      <c r="C323" s="70">
        <f>A323*Sheet1!D29</f>
        <v>17400</v>
      </c>
      <c r="E323" s="70">
        <f t="shared" si="10"/>
        <v>122995.49785356184</v>
      </c>
      <c r="O323" s="70">
        <f>Sheet1!F65</f>
        <v>5.849964226090932</v>
      </c>
    </row>
    <row r="324" spans="1:15" ht="12.75">
      <c r="A324">
        <v>150</v>
      </c>
      <c r="B324" s="70">
        <f t="shared" si="9"/>
        <v>149624.19508704596</v>
      </c>
      <c r="C324" s="70">
        <f>A324*Sheet1!D29</f>
        <v>18000</v>
      </c>
      <c r="E324" s="70">
        <f t="shared" si="10"/>
        <v>131624.19508704596</v>
      </c>
      <c r="O324" s="70">
        <f>Sheet1!F65</f>
        <v>5.849964226090932</v>
      </c>
    </row>
    <row r="325" spans="1:15" ht="12.75">
      <c r="A325">
        <v>155</v>
      </c>
      <c r="B325" s="70">
        <f aca="true" t="shared" si="11" ref="B325:B334">C325+E325</f>
        <v>159145.39053183462</v>
      </c>
      <c r="C325" s="70">
        <f>A325*Sheet1!D29</f>
        <v>18600</v>
      </c>
      <c r="E325" s="70">
        <f aca="true" t="shared" si="12" ref="E325:E334">(A325*A325)*O325</f>
        <v>140545.39053183462</v>
      </c>
      <c r="O325" s="70">
        <f>Sheet1!F65</f>
        <v>5.849964226090932</v>
      </c>
    </row>
    <row r="326" spans="1:15" ht="12.75">
      <c r="A326">
        <v>160</v>
      </c>
      <c r="B326" s="70">
        <f t="shared" si="11"/>
        <v>168959.08418792786</v>
      </c>
      <c r="C326" s="70">
        <f>A326*Sheet1!D29</f>
        <v>19200</v>
      </c>
      <c r="E326" s="70">
        <f t="shared" si="12"/>
        <v>149759.08418792786</v>
      </c>
      <c r="O326" s="70">
        <f>Sheet1!F65</f>
        <v>5.849964226090932</v>
      </c>
    </row>
    <row r="327" spans="1:15" ht="12.75">
      <c r="A327">
        <v>165</v>
      </c>
      <c r="B327" s="70">
        <f t="shared" si="11"/>
        <v>179065.2760553256</v>
      </c>
      <c r="C327" s="70">
        <f>A327*Sheet1!D29</f>
        <v>19800</v>
      </c>
      <c r="E327" s="70">
        <f t="shared" si="12"/>
        <v>159265.2760553256</v>
      </c>
      <c r="O327" s="70">
        <f>Sheet1!F65</f>
        <v>5.849964226090932</v>
      </c>
    </row>
    <row r="328" spans="1:15" ht="12.75">
      <c r="A328">
        <v>170</v>
      </c>
      <c r="B328" s="70">
        <f t="shared" si="11"/>
        <v>189463.96613402793</v>
      </c>
      <c r="C328" s="70">
        <f>A328*Sheet1!D29</f>
        <v>20400</v>
      </c>
      <c r="E328" s="70">
        <f t="shared" si="12"/>
        <v>169063.96613402793</v>
      </c>
      <c r="O328" s="70">
        <f>Sheet1!F65</f>
        <v>5.849964226090932</v>
      </c>
    </row>
    <row r="329" spans="1:15" ht="12.75">
      <c r="A329">
        <v>175</v>
      </c>
      <c r="B329" s="70">
        <f t="shared" si="11"/>
        <v>200155.1544240348</v>
      </c>
      <c r="C329" s="70">
        <f>A329*Sheet1!D29</f>
        <v>21000</v>
      </c>
      <c r="E329" s="70">
        <f t="shared" si="12"/>
        <v>179155.1544240348</v>
      </c>
      <c r="O329" s="70">
        <f>Sheet1!F65</f>
        <v>5.849964226090932</v>
      </c>
    </row>
    <row r="330" spans="1:15" ht="12.75">
      <c r="A330">
        <v>180</v>
      </c>
      <c r="B330" s="70">
        <f t="shared" si="11"/>
        <v>211138.8409253462</v>
      </c>
      <c r="C330" s="70">
        <f>A330*Sheet1!D29</f>
        <v>21600</v>
      </c>
      <c r="E330" s="70">
        <f t="shared" si="12"/>
        <v>189538.8409253462</v>
      </c>
      <c r="O330" s="70">
        <f>Sheet1!F65</f>
        <v>5.849964226090932</v>
      </c>
    </row>
    <row r="331" spans="1:15" ht="12.75">
      <c r="A331">
        <v>185</v>
      </c>
      <c r="B331" s="70">
        <f t="shared" si="11"/>
        <v>222415.02563796213</v>
      </c>
      <c r="C331" s="70">
        <f>A331*Sheet1!D29</f>
        <v>22200</v>
      </c>
      <c r="E331" s="70">
        <f t="shared" si="12"/>
        <v>200215.02563796213</v>
      </c>
      <c r="O331" s="70">
        <f>Sheet1!F65</f>
        <v>5.849964226090932</v>
      </c>
    </row>
    <row r="332" spans="1:15" ht="12.75">
      <c r="A332">
        <v>190</v>
      </c>
      <c r="B332" s="70">
        <f t="shared" si="11"/>
        <v>233983.70856188264</v>
      </c>
      <c r="C332" s="70">
        <f>A332*Sheet1!D29</f>
        <v>22800</v>
      </c>
      <c r="E332" s="70">
        <f t="shared" si="12"/>
        <v>211183.70856188264</v>
      </c>
      <c r="O332" s="70">
        <f>Sheet1!F65</f>
        <v>5.849964226090932</v>
      </c>
    </row>
    <row r="333" spans="1:15" ht="12.75">
      <c r="A333">
        <v>195</v>
      </c>
      <c r="B333" s="70">
        <f t="shared" si="11"/>
        <v>245844.8896971077</v>
      </c>
      <c r="C333" s="70">
        <f>A333*Sheet1!D29</f>
        <v>23400</v>
      </c>
      <c r="E333" s="70">
        <f t="shared" si="12"/>
        <v>222444.8896971077</v>
      </c>
      <c r="O333" s="70">
        <f>Sheet1!F65</f>
        <v>5.849964226090932</v>
      </c>
    </row>
    <row r="334" spans="1:15" ht="12.75">
      <c r="A334">
        <v>200</v>
      </c>
      <c r="B334" s="70">
        <f t="shared" si="11"/>
        <v>257998.56904363725</v>
      </c>
      <c r="C334" s="70">
        <f>A334*Sheet1!D29</f>
        <v>24000</v>
      </c>
      <c r="E334" s="70">
        <f t="shared" si="12"/>
        <v>233998.56904363725</v>
      </c>
      <c r="O334" s="70">
        <f>Sheet1!F65</f>
        <v>5.849964226090932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P334"/>
  <sheetViews>
    <sheetView zoomScalePageLayoutView="0" workbookViewId="0" topLeftCell="A1">
      <selection activeCell="J11" sqref="J11"/>
    </sheetView>
  </sheetViews>
  <sheetFormatPr defaultColWidth="11.421875" defaultRowHeight="12.75"/>
  <cols>
    <col min="1" max="1" width="11.421875" style="0" customWidth="1"/>
    <col min="2" max="2" width="22.57421875" style="0" customWidth="1"/>
    <col min="3" max="8" width="11.421875" style="0" customWidth="1"/>
    <col min="9" max="9" width="13.421875" style="0" customWidth="1"/>
    <col min="10" max="10" width="11.421875" style="0" customWidth="1"/>
    <col min="11" max="11" width="14.140625" style="0" customWidth="1"/>
    <col min="12" max="14" width="11.421875" style="0" customWidth="1"/>
    <col min="15" max="15" width="11.421875" style="70" customWidth="1"/>
  </cols>
  <sheetData>
    <row r="3" spans="1:15" ht="12.75">
      <c r="A3" t="s">
        <v>116</v>
      </c>
      <c r="B3" t="s">
        <v>117</v>
      </c>
      <c r="C3" t="s">
        <v>118</v>
      </c>
      <c r="E3" t="s">
        <v>119</v>
      </c>
      <c r="H3" t="s">
        <v>120</v>
      </c>
      <c r="I3" t="s">
        <v>121</v>
      </c>
      <c r="J3" t="s">
        <v>122</v>
      </c>
      <c r="K3" t="s">
        <v>123</v>
      </c>
      <c r="L3" t="s">
        <v>124</v>
      </c>
      <c r="O3" s="70" t="s">
        <v>126</v>
      </c>
    </row>
    <row r="5" spans="1:16" ht="12.75">
      <c r="A5">
        <v>0.1</v>
      </c>
      <c r="B5" s="70">
        <f aca="true" t="shared" si="0" ref="B5:B68">C5+E5</f>
        <v>12.033779885354686</v>
      </c>
      <c r="C5" s="70">
        <f>A5*Sheet1!D29</f>
        <v>12</v>
      </c>
      <c r="E5" s="70">
        <f aca="true" t="shared" si="1" ref="E5:E68">(A5*A5)*O5</f>
        <v>0.03377988535468711</v>
      </c>
      <c r="I5" s="112"/>
      <c r="O5" s="112">
        <f>Sheet1!F67</f>
        <v>3.37798853546871</v>
      </c>
      <c r="P5" s="112"/>
    </row>
    <row r="6" spans="1:15" ht="12.75">
      <c r="A6">
        <v>0.2</v>
      </c>
      <c r="B6" s="70">
        <f t="shared" si="0"/>
        <v>24.13511954141875</v>
      </c>
      <c r="C6" s="70">
        <f>A6*Sheet1!D29</f>
        <v>24</v>
      </c>
      <c r="E6" s="70">
        <f t="shared" si="1"/>
        <v>0.13511954141874843</v>
      </c>
      <c r="I6" s="112"/>
      <c r="O6" s="112">
        <f>Sheet1!F67</f>
        <v>3.37798853546871</v>
      </c>
    </row>
    <row r="7" spans="1:15" ht="12.75">
      <c r="A7">
        <v>0.3</v>
      </c>
      <c r="B7" s="70">
        <f t="shared" si="0"/>
        <v>36.30401896819218</v>
      </c>
      <c r="C7" s="70">
        <f>A7*Sheet1!D29</f>
        <v>36</v>
      </c>
      <c r="E7" s="70">
        <f t="shared" si="1"/>
        <v>0.3040189681921839</v>
      </c>
      <c r="H7">
        <v>2</v>
      </c>
      <c r="I7" s="112">
        <f>(0.5*Sheet1!D73*(3.141593*((Sheet1!D7/2)*(Sheet1!D7/2)))*(H7*H7*H7)*(Sheet1!D74/100))</f>
        <v>7.79014533024</v>
      </c>
      <c r="J7" s="70" t="e">
        <f>VLOOKUP(I7,B5:C334,2,TRUE)</f>
        <v>#N/A</v>
      </c>
      <c r="K7" s="70" t="e">
        <f>J7/Sheet1!D29*Sheet1!D75</f>
        <v>#N/A</v>
      </c>
      <c r="L7" s="70" t="e">
        <f aca="true" t="shared" si="2" ref="L7:L27">J7-K7</f>
        <v>#N/A</v>
      </c>
      <c r="O7" s="112">
        <f>Sheet1!F67</f>
        <v>3.37798853546871</v>
      </c>
    </row>
    <row r="8" spans="1:15" ht="12.75">
      <c r="A8">
        <v>0.4</v>
      </c>
      <c r="B8" s="70">
        <f t="shared" si="0"/>
        <v>48.54047816567499</v>
      </c>
      <c r="C8" s="70">
        <f>A8*Sheet1!D29</f>
        <v>48</v>
      </c>
      <c r="E8" s="70">
        <f t="shared" si="1"/>
        <v>0.5404781656749937</v>
      </c>
      <c r="H8">
        <v>2.5</v>
      </c>
      <c r="I8" s="112">
        <f>(0.5*Sheet1!D73*(3.141593*((Sheet1!D7/2)*(Sheet1!D7/2)))*(H8*H8*H8)*(Sheet1!D74/100))</f>
        <v>15.215127598125</v>
      </c>
      <c r="J8" s="70">
        <f>VLOOKUP(I8,B5:C334,2,TRUE)</f>
        <v>12</v>
      </c>
      <c r="K8" s="70">
        <f>J8/Sheet1!D29*Sheet1!D75</f>
        <v>0.13999999999999999</v>
      </c>
      <c r="L8" s="70">
        <f t="shared" si="2"/>
        <v>11.86</v>
      </c>
      <c r="O8" s="112">
        <f>Sheet1!F67</f>
        <v>3.37798853546871</v>
      </c>
    </row>
    <row r="9" spans="1:15" ht="12.75">
      <c r="A9">
        <v>0.5</v>
      </c>
      <c r="B9" s="70">
        <f t="shared" si="0"/>
        <v>60.84449713386718</v>
      </c>
      <c r="C9" s="70">
        <f>A9*Sheet1!D29</f>
        <v>60</v>
      </c>
      <c r="E9" s="70">
        <f t="shared" si="1"/>
        <v>0.8444971338671775</v>
      </c>
      <c r="H9">
        <v>3</v>
      </c>
      <c r="I9" s="112">
        <f>(0.5*Sheet1!D73*(3.141593*((Sheet1!D7/2)*(Sheet1!D7/2)))*(H9*H9*H9)*(Sheet1!D74/100))</f>
        <v>26.29174048956</v>
      </c>
      <c r="J9" s="70">
        <f>VLOOKUP(I9,B5:C334,2,TRUE)</f>
        <v>24</v>
      </c>
      <c r="K9" s="70">
        <f>J9/Sheet1!D29*Sheet1!D75</f>
        <v>0.27999999999999997</v>
      </c>
      <c r="L9" s="70">
        <f t="shared" si="2"/>
        <v>23.72</v>
      </c>
      <c r="O9" s="112">
        <f>Sheet1!F67</f>
        <v>3.37798853546871</v>
      </c>
    </row>
    <row r="10" spans="1:15" ht="12.75">
      <c r="A10">
        <v>0.6</v>
      </c>
      <c r="B10" s="70">
        <f t="shared" si="0"/>
        <v>73.21607587276874</v>
      </c>
      <c r="C10" s="70">
        <f>A10*Sheet1!D29</f>
        <v>72</v>
      </c>
      <c r="E10" s="70">
        <f t="shared" si="1"/>
        <v>1.2160758727687355</v>
      </c>
      <c r="H10">
        <v>3.5</v>
      </c>
      <c r="I10" s="112">
        <f>(0.5*Sheet1!D73*(3.141593*((Sheet1!D7/2)*(Sheet1!D7/2)))*(H10*H10*H10)*(Sheet1!D74/100))</f>
        <v>41.750310129255</v>
      </c>
      <c r="J10" s="70">
        <f>VLOOKUP(I10,B5:C334,2,TRUE)</f>
        <v>36</v>
      </c>
      <c r="K10" s="70">
        <f>J10/Sheet1!D29*Sheet1!D75</f>
        <v>0.42</v>
      </c>
      <c r="L10" s="70">
        <f t="shared" si="2"/>
        <v>35.58</v>
      </c>
      <c r="O10" s="112">
        <f>Sheet1!F67</f>
        <v>3.37798853546871</v>
      </c>
    </row>
    <row r="11" spans="1:15" ht="12.75">
      <c r="A11">
        <v>0.7</v>
      </c>
      <c r="B11" s="70">
        <f t="shared" si="0"/>
        <v>85.65521438237967</v>
      </c>
      <c r="C11" s="70">
        <f>A11*Sheet1!D29</f>
        <v>84</v>
      </c>
      <c r="E11" s="70">
        <f t="shared" si="1"/>
        <v>1.6552143823796677</v>
      </c>
      <c r="H11">
        <v>4</v>
      </c>
      <c r="I11" s="112">
        <f>(0.5*Sheet1!D73*(3.141593*((Sheet1!D7/2)*(Sheet1!D7/2)))*(H11*H11*H11)*(Sheet1!D74/100))</f>
        <v>62.32116264192</v>
      </c>
      <c r="J11" s="70">
        <f>VLOOKUP(I11,B5:C334,2,TRUE)</f>
        <v>60</v>
      </c>
      <c r="K11" s="70">
        <f>J11/Sheet1!D29*Sheet1!D75</f>
        <v>0.7</v>
      </c>
      <c r="L11" s="70">
        <f t="shared" si="2"/>
        <v>59.3</v>
      </c>
      <c r="O11" s="112">
        <f>Sheet1!F67</f>
        <v>3.37798853546871</v>
      </c>
    </row>
    <row r="12" spans="1:15" ht="12.75">
      <c r="A12">
        <v>0.8</v>
      </c>
      <c r="B12" s="70">
        <f t="shared" si="0"/>
        <v>98.16191266269998</v>
      </c>
      <c r="C12" s="70">
        <f>A12*Sheet1!D29</f>
        <v>96</v>
      </c>
      <c r="E12" s="70">
        <f t="shared" si="1"/>
        <v>2.161912662699975</v>
      </c>
      <c r="H12">
        <v>4.5</v>
      </c>
      <c r="I12" s="112">
        <f>(0.5*Sheet1!D73*(3.141593*((Sheet1!D7/2)*(Sheet1!D7/2)))*(H12*H12*H12)*(Sheet1!D74/100))</f>
        <v>88.734624152265</v>
      </c>
      <c r="J12" s="70">
        <f>VLOOKUP(I12,B5:C334,2,TRUE)</f>
        <v>84</v>
      </c>
      <c r="K12" s="70">
        <f>J12/Sheet1!D29*Sheet1!D75</f>
        <v>0.9799999999999999</v>
      </c>
      <c r="L12" s="70">
        <f t="shared" si="2"/>
        <v>83.02</v>
      </c>
      <c r="O12" s="112">
        <f>Sheet1!F67</f>
        <v>3.37798853546871</v>
      </c>
    </row>
    <row r="13" spans="1:15" ht="12.75">
      <c r="A13">
        <v>0.9</v>
      </c>
      <c r="B13" s="70">
        <f t="shared" si="0"/>
        <v>110.73617071372965</v>
      </c>
      <c r="C13" s="70">
        <f>A13*Sheet1!D29</f>
        <v>108</v>
      </c>
      <c r="E13" s="70">
        <f t="shared" si="1"/>
        <v>2.7361707137296554</v>
      </c>
      <c r="H13">
        <v>5</v>
      </c>
      <c r="I13" s="112">
        <f>(0.5*Sheet1!D73*(3.141593*((Sheet1!D7/2)*(Sheet1!D7/2)))*(H13*H13*H13)*(Sheet1!D74/100))</f>
        <v>121.721020785</v>
      </c>
      <c r="J13" s="70">
        <f>VLOOKUP(I13,B5:C334,2,TRUE)</f>
        <v>108</v>
      </c>
      <c r="K13" s="70">
        <f>J13/Sheet1!D29*Sheet1!D75</f>
        <v>1.26</v>
      </c>
      <c r="L13" s="70">
        <f t="shared" si="2"/>
        <v>106.74</v>
      </c>
      <c r="O13" s="112">
        <f>Sheet1!F67</f>
        <v>3.37798853546871</v>
      </c>
    </row>
    <row r="14" spans="1:15" ht="12.75">
      <c r="A14">
        <v>1</v>
      </c>
      <c r="B14" s="70">
        <f t="shared" si="0"/>
        <v>123.37798853546872</v>
      </c>
      <c r="C14" s="70">
        <f>A14*Sheet1!D29</f>
        <v>120</v>
      </c>
      <c r="E14" s="70">
        <f t="shared" si="1"/>
        <v>3.37798853546871</v>
      </c>
      <c r="H14">
        <v>5.5</v>
      </c>
      <c r="I14" s="112">
        <f>(0.5*Sheet1!D73*(3.141593*((Sheet1!D7/2)*(Sheet1!D7/2)))*(H14*H14*H14)*(Sheet1!D74/100))</f>
        <v>162.01067866483498</v>
      </c>
      <c r="J14" s="70">
        <f>VLOOKUP(I14,B5:C334,2,TRUE)</f>
        <v>156</v>
      </c>
      <c r="K14" s="70">
        <f>J14/Sheet1!D29*Sheet1!D75</f>
        <v>1.8199999999999998</v>
      </c>
      <c r="L14" s="70">
        <f t="shared" si="2"/>
        <v>154.18</v>
      </c>
      <c r="O14" s="112">
        <f>Sheet1!F67</f>
        <v>3.37798853546871</v>
      </c>
    </row>
    <row r="15" spans="1:15" ht="12.75">
      <c r="A15">
        <v>1.1</v>
      </c>
      <c r="B15" s="70">
        <f t="shared" si="0"/>
        <v>136.08736612791714</v>
      </c>
      <c r="C15" s="70">
        <f>A15*Sheet1!D29</f>
        <v>132</v>
      </c>
      <c r="E15" s="70">
        <f t="shared" si="1"/>
        <v>4.087366127917139</v>
      </c>
      <c r="H15">
        <v>6</v>
      </c>
      <c r="I15" s="112">
        <f>(0.5*Sheet1!D73*(3.141593*((Sheet1!D7/2)*(Sheet1!D7/2)))*(H15*H15*H15)*(Sheet1!D74/100))</f>
        <v>210.33392391648</v>
      </c>
      <c r="J15" s="70">
        <f>VLOOKUP(I15,B5:C334,2,TRUE)</f>
        <v>192</v>
      </c>
      <c r="K15" s="70">
        <f>J15/Sheet1!D29*Sheet1!D75</f>
        <v>2.2399999999999998</v>
      </c>
      <c r="L15" s="70">
        <f t="shared" si="2"/>
        <v>189.76</v>
      </c>
      <c r="O15" s="112">
        <f>Sheet1!F67</f>
        <v>3.37798853546871</v>
      </c>
    </row>
    <row r="16" spans="1:15" ht="12.75">
      <c r="A16">
        <v>1.2</v>
      </c>
      <c r="B16" s="70">
        <f t="shared" si="0"/>
        <v>148.86430349107493</v>
      </c>
      <c r="C16" s="70">
        <f>A16*Sheet1!D29</f>
        <v>144</v>
      </c>
      <c r="E16" s="70">
        <f t="shared" si="1"/>
        <v>4.864303491074942</v>
      </c>
      <c r="H16">
        <v>6.5</v>
      </c>
      <c r="I16" s="112">
        <f>(0.5*Sheet1!D73*(3.141593*((Sheet1!D7/2)*(Sheet1!D7/2)))*(H16*H16*H16)*(Sheet1!D74/100))</f>
        <v>267.421082664645</v>
      </c>
      <c r="J16" s="70">
        <f>VLOOKUP(I16,B5:C334,2,TRUE)</f>
        <v>252</v>
      </c>
      <c r="K16" s="70">
        <f>J16/Sheet1!D29*Sheet1!D75</f>
        <v>2.94</v>
      </c>
      <c r="L16" s="70">
        <f t="shared" si="2"/>
        <v>249.06</v>
      </c>
      <c r="O16" s="112">
        <f>Sheet1!F67</f>
        <v>3.37798853546871</v>
      </c>
    </row>
    <row r="17" spans="1:15" ht="12.75">
      <c r="A17">
        <v>1.3</v>
      </c>
      <c r="B17" s="70">
        <f t="shared" si="0"/>
        <v>161.7088006249421</v>
      </c>
      <c r="C17" s="70">
        <f>A17*Sheet1!D29</f>
        <v>156</v>
      </c>
      <c r="E17" s="70">
        <f t="shared" si="1"/>
        <v>5.70880062494212</v>
      </c>
      <c r="H17">
        <v>7</v>
      </c>
      <c r="I17" s="112">
        <f>(0.5*Sheet1!D73*(3.141593*((Sheet1!D7/2)*(Sheet1!D7/2)))*(H17*H17*H17)*(Sheet1!D74/100))</f>
        <v>334.00248103404</v>
      </c>
      <c r="J17" s="70">
        <f>VLOOKUP(I17,B5:C334,2,TRUE)</f>
        <v>300</v>
      </c>
      <c r="K17" s="70">
        <f>J17/Sheet1!D29*Sheet1!D75</f>
        <v>3.5</v>
      </c>
      <c r="L17" s="70">
        <f t="shared" si="2"/>
        <v>296.5</v>
      </c>
      <c r="O17" s="112">
        <f>Sheet1!F67</f>
        <v>3.37798853546871</v>
      </c>
    </row>
    <row r="18" spans="1:15" ht="12.75">
      <c r="A18">
        <v>1.4</v>
      </c>
      <c r="B18" s="70">
        <f t="shared" si="0"/>
        <v>174.62085752951867</v>
      </c>
      <c r="C18" s="70">
        <f>A18*Sheet1!D29</f>
        <v>168</v>
      </c>
      <c r="E18" s="70">
        <f t="shared" si="1"/>
        <v>6.620857529518671</v>
      </c>
      <c r="H18">
        <v>7.5</v>
      </c>
      <c r="I18" s="112">
        <f>(0.5*Sheet1!D73*(3.141593*((Sheet1!D7/2)*(Sheet1!D7/2)))*(H18*H18*H18)*(Sheet1!D74/100))</f>
        <v>410.80844514937496</v>
      </c>
      <c r="J18" s="70">
        <f>VLOOKUP(I18,B5:C334,2,TRUE)</f>
        <v>372</v>
      </c>
      <c r="K18" s="70">
        <f>J18/Sheet1!D29*Sheet1!D75</f>
        <v>4.34</v>
      </c>
      <c r="L18" s="70">
        <f t="shared" si="2"/>
        <v>367.66</v>
      </c>
      <c r="O18" s="112">
        <f>Sheet1!F67</f>
        <v>3.37798853546871</v>
      </c>
    </row>
    <row r="19" spans="1:15" ht="12.75">
      <c r="A19">
        <v>1.5</v>
      </c>
      <c r="B19" s="70">
        <f t="shared" si="0"/>
        <v>187.60047420480458</v>
      </c>
      <c r="C19" s="70">
        <f>A19*Sheet1!D29</f>
        <v>180</v>
      </c>
      <c r="E19" s="70">
        <f t="shared" si="1"/>
        <v>7.6004742048045975</v>
      </c>
      <c r="H19">
        <v>8</v>
      </c>
      <c r="I19" s="112">
        <f>(0.5*Sheet1!D73*(3.141593*((Sheet1!D7/2)*(Sheet1!D7/2)))*(H19*H19*H19)*(Sheet1!D74/100))</f>
        <v>498.56930113536</v>
      </c>
      <c r="J19" s="70">
        <f>VLOOKUP(I19,B5:C334,2,TRUE)</f>
        <v>444</v>
      </c>
      <c r="K19" s="70">
        <f>J19/Sheet1!D29*Sheet1!D75</f>
        <v>5.18</v>
      </c>
      <c r="L19" s="70">
        <f t="shared" si="2"/>
        <v>438.82</v>
      </c>
      <c r="O19" s="112">
        <f>Sheet1!F67</f>
        <v>3.37798853546871</v>
      </c>
    </row>
    <row r="20" spans="1:15" ht="12.75">
      <c r="A20">
        <v>1.6</v>
      </c>
      <c r="B20" s="70">
        <f t="shared" si="0"/>
        <v>200.6476506507999</v>
      </c>
      <c r="C20" s="70">
        <f>A20*Sheet1!D29</f>
        <v>192</v>
      </c>
      <c r="E20" s="70">
        <f t="shared" si="1"/>
        <v>8.6476506507999</v>
      </c>
      <c r="H20">
        <v>8.5</v>
      </c>
      <c r="I20" s="112">
        <f>(0.5*Sheet1!D73*(3.141593*((Sheet1!D7/2)*(Sheet1!D7/2)))*(H20*H20*H20)*(Sheet1!D74/100))</f>
        <v>598.015375116705</v>
      </c>
      <c r="J20" s="70">
        <f>VLOOKUP(I20,B5:C334,2,TRUE)</f>
        <v>528</v>
      </c>
      <c r="K20" s="70">
        <f>J20/Sheet1!D29*Sheet1!D75</f>
        <v>6.16</v>
      </c>
      <c r="L20" s="70">
        <f t="shared" si="2"/>
        <v>521.84</v>
      </c>
      <c r="O20" s="112">
        <f>Sheet1!F67</f>
        <v>3.37798853546871</v>
      </c>
    </row>
    <row r="21" spans="1:15" ht="12.75">
      <c r="A21">
        <v>1.7</v>
      </c>
      <c r="B21" s="70">
        <f t="shared" si="0"/>
        <v>213.76238686750457</v>
      </c>
      <c r="C21" s="70">
        <f>A21*Sheet1!D29</f>
        <v>204</v>
      </c>
      <c r="E21" s="70">
        <f t="shared" si="1"/>
        <v>9.76238686750457</v>
      </c>
      <c r="H21">
        <v>9</v>
      </c>
      <c r="I21" s="112">
        <f>(0.5*Sheet1!D73*(3.141593*((Sheet1!D7/2)*(Sheet1!D7/2)))*(H21*H21*H21)*(Sheet1!D74/100))</f>
        <v>709.87699321812</v>
      </c>
      <c r="J21" s="70">
        <f>VLOOKUP(I21,B5:C334,2,TRUE)</f>
        <v>612</v>
      </c>
      <c r="K21" s="70">
        <f>J21/Sheet1!D29*Sheet1!D75</f>
        <v>7.139999999999999</v>
      </c>
      <c r="L21" s="70">
        <f t="shared" si="2"/>
        <v>604.86</v>
      </c>
      <c r="O21" s="112">
        <f>Sheet1!F67</f>
        <v>3.37798853546871</v>
      </c>
    </row>
    <row r="22" spans="1:15" ht="12.75">
      <c r="A22">
        <v>1.8</v>
      </c>
      <c r="B22" s="70">
        <f t="shared" si="0"/>
        <v>226.94468285491863</v>
      </c>
      <c r="C22" s="70">
        <f>A22*Sheet1!D29</f>
        <v>216</v>
      </c>
      <c r="E22" s="70">
        <f t="shared" si="1"/>
        <v>10.944682854918621</v>
      </c>
      <c r="H22">
        <v>9.5</v>
      </c>
      <c r="I22" s="112">
        <f>(0.5*Sheet1!D73*(3.141593*((Sheet1!D7/2)*(Sheet1!D7/2)))*(H22*H22*H22)*(Sheet1!D74/100))</f>
        <v>834.8844815643149</v>
      </c>
      <c r="J22" s="70">
        <f>VLOOKUP(I22,B5:C334,2,TRUE)</f>
        <v>708</v>
      </c>
      <c r="K22" s="70">
        <f>J22/Sheet1!D29*Sheet1!D75</f>
        <v>8.26</v>
      </c>
      <c r="L22" s="70">
        <f t="shared" si="2"/>
        <v>699.74</v>
      </c>
      <c r="O22" s="112">
        <f>Sheet1!F67</f>
        <v>3.37798853546871</v>
      </c>
    </row>
    <row r="23" spans="1:15" ht="12.75">
      <c r="A23">
        <v>1.9</v>
      </c>
      <c r="B23" s="70">
        <f t="shared" si="0"/>
        <v>240.19453861304206</v>
      </c>
      <c r="C23" s="70">
        <f>A23*Sheet1!D29</f>
        <v>228</v>
      </c>
      <c r="E23" s="70">
        <f t="shared" si="1"/>
        <v>12.194538613042043</v>
      </c>
      <c r="H23">
        <v>10</v>
      </c>
      <c r="I23" s="112">
        <f>(0.5*Sheet1!D73*(3.141593*((Sheet1!D7/2)*(Sheet1!D7/2)))*(H23*H23*H23)*(Sheet1!D74/100))</f>
        <v>973.76816628</v>
      </c>
      <c r="J23" s="70">
        <f>VLOOKUP(I23,B5:C334,2,TRUE)</f>
        <v>816</v>
      </c>
      <c r="K23" s="70">
        <f>J23/Sheet1!D29*Sheet1!D75</f>
        <v>9.52</v>
      </c>
      <c r="L23" s="70">
        <f t="shared" si="2"/>
        <v>806.48</v>
      </c>
      <c r="O23" s="112">
        <f>Sheet1!F67</f>
        <v>3.37798853546871</v>
      </c>
    </row>
    <row r="24" spans="1:15" ht="12.75">
      <c r="A24">
        <v>2</v>
      </c>
      <c r="B24" s="70">
        <f t="shared" si="0"/>
        <v>253.51195414187484</v>
      </c>
      <c r="C24" s="70">
        <f>A24*Sheet1!D29</f>
        <v>240</v>
      </c>
      <c r="E24" s="70">
        <f t="shared" si="1"/>
        <v>13.51195414187484</v>
      </c>
      <c r="H24">
        <v>10.5</v>
      </c>
      <c r="I24" s="112">
        <f>(0.5*Sheet1!D73*(3.141593*((Sheet1!D7/2)*(Sheet1!D7/2)))*(H24*H24*H24)*(Sheet1!D74/100))</f>
        <v>1127.258373489885</v>
      </c>
      <c r="J24" s="70">
        <f>VLOOKUP(I24,B5:C334,2,TRUE)</f>
        <v>924</v>
      </c>
      <c r="K24" s="70">
        <f>J24/Sheet1!D29*Sheet1!D75</f>
        <v>10.78</v>
      </c>
      <c r="L24" s="70">
        <f t="shared" si="2"/>
        <v>913.22</v>
      </c>
      <c r="O24" s="112">
        <f>Sheet1!F67</f>
        <v>3.37798853546871</v>
      </c>
    </row>
    <row r="25" spans="1:15" ht="12.75">
      <c r="A25">
        <v>2.1</v>
      </c>
      <c r="B25" s="70">
        <f t="shared" si="0"/>
        <v>266.896929441417</v>
      </c>
      <c r="C25" s="70">
        <f>A25*Sheet1!D29</f>
        <v>252</v>
      </c>
      <c r="E25" s="70">
        <f t="shared" si="1"/>
        <v>14.896929441417011</v>
      </c>
      <c r="H25">
        <v>11</v>
      </c>
      <c r="I25" s="112">
        <f>(0.5*Sheet1!D73*(3.141593*((Sheet1!D7/2)*(Sheet1!D7/2)))*(H25*H25*H25)*(Sheet1!D74/100))</f>
        <v>1296.0854293186799</v>
      </c>
      <c r="J25" s="70">
        <f>VLOOKUP(I25,B5:C334,2,TRUE)</f>
        <v>1032</v>
      </c>
      <c r="K25" s="70">
        <f>J25/Sheet1!D29*Sheet1!D75</f>
        <v>12.04</v>
      </c>
      <c r="L25" s="70">
        <f t="shared" si="2"/>
        <v>1019.96</v>
      </c>
      <c r="O25" s="112">
        <f>Sheet1!F67</f>
        <v>3.37798853546871</v>
      </c>
    </row>
    <row r="26" spans="1:15" ht="12.75">
      <c r="A26">
        <v>2.2</v>
      </c>
      <c r="B26" s="70">
        <f t="shared" si="0"/>
        <v>280.34946451166854</v>
      </c>
      <c r="C26" s="70">
        <f>A26*Sheet1!D29</f>
        <v>264</v>
      </c>
      <c r="E26" s="70">
        <f t="shared" si="1"/>
        <v>16.349464511668558</v>
      </c>
      <c r="H26">
        <v>11.5</v>
      </c>
      <c r="I26" s="112">
        <f>(0.5*Sheet1!D73*(3.141593*((Sheet1!D7/2)*(Sheet1!D7/2)))*(H26*H26*H26)*(Sheet1!D74/100))</f>
        <v>1480.9796598910948</v>
      </c>
      <c r="J26" s="70">
        <f>VLOOKUP(I26,B5:C334,2,TRUE)</f>
        <v>1152</v>
      </c>
      <c r="K26" s="70">
        <f>J26/Sheet1!D29*Sheet1!D75</f>
        <v>13.44</v>
      </c>
      <c r="L26" s="70">
        <f t="shared" si="2"/>
        <v>1138.56</v>
      </c>
      <c r="O26" s="112">
        <f>Sheet1!F67</f>
        <v>3.37798853546871</v>
      </c>
    </row>
    <row r="27" spans="1:15" ht="12.75">
      <c r="A27">
        <v>2.3</v>
      </c>
      <c r="B27" s="70">
        <f t="shared" si="0"/>
        <v>293.8695593526295</v>
      </c>
      <c r="C27" s="70">
        <f>A27*Sheet1!D29</f>
        <v>276</v>
      </c>
      <c r="E27" s="70">
        <f t="shared" si="1"/>
        <v>17.869559352629473</v>
      </c>
      <c r="H27">
        <v>12</v>
      </c>
      <c r="I27" s="112">
        <f>(0.5*Sheet1!D73*(3.141593*((Sheet1!D7/2)*(Sheet1!D7/2)))*(H27*H27*H27)*(Sheet1!D74/100))</f>
        <v>1682.67139133184</v>
      </c>
      <c r="J27" s="70">
        <f>VLOOKUP(I27,B5:C334,2,TRUE)</f>
        <v>1284</v>
      </c>
      <c r="K27" s="70">
        <f>J27/Sheet1!D29*Sheet1!D75</f>
        <v>14.979999999999999</v>
      </c>
      <c r="L27" s="70">
        <f t="shared" si="2"/>
        <v>1269.02</v>
      </c>
      <c r="O27" s="112">
        <f>Sheet1!F67</f>
        <v>3.37798853546871</v>
      </c>
    </row>
    <row r="28" spans="1:15" ht="12.75">
      <c r="A28">
        <v>2.4</v>
      </c>
      <c r="B28" s="70">
        <f t="shared" si="0"/>
        <v>307.45721396429974</v>
      </c>
      <c r="C28" s="70">
        <f>A28*Sheet1!D29</f>
        <v>288</v>
      </c>
      <c r="E28" s="70">
        <f t="shared" si="1"/>
        <v>19.45721396429977</v>
      </c>
      <c r="I28" s="112"/>
      <c r="O28" s="112">
        <f>Sheet1!F67</f>
        <v>3.37798853546871</v>
      </c>
    </row>
    <row r="29" spans="1:15" ht="12.75">
      <c r="A29">
        <v>2.5</v>
      </c>
      <c r="B29" s="70">
        <f t="shared" si="0"/>
        <v>321.11242834667945</v>
      </c>
      <c r="C29" s="70">
        <f>A29*Sheet1!D29</f>
        <v>300</v>
      </c>
      <c r="E29" s="70">
        <f t="shared" si="1"/>
        <v>21.112428346679437</v>
      </c>
      <c r="I29" s="112"/>
      <c r="O29" s="112">
        <f>Sheet1!F67</f>
        <v>3.37798853546871</v>
      </c>
    </row>
    <row r="30" spans="1:15" ht="12.75">
      <c r="A30">
        <v>2.6</v>
      </c>
      <c r="B30" s="70">
        <f t="shared" si="0"/>
        <v>334.83520249976846</v>
      </c>
      <c r="C30" s="70">
        <f>A30*Sheet1!D29</f>
        <v>312</v>
      </c>
      <c r="E30" s="70">
        <f t="shared" si="1"/>
        <v>22.83520249976848</v>
      </c>
      <c r="I30" s="112"/>
      <c r="O30" s="112">
        <f>Sheet1!F67</f>
        <v>3.37798853546871</v>
      </c>
    </row>
    <row r="31" spans="1:15" ht="12.75">
      <c r="A31">
        <v>2.7</v>
      </c>
      <c r="B31" s="70">
        <f t="shared" si="0"/>
        <v>348.6255364235669</v>
      </c>
      <c r="C31" s="70">
        <f>A31*Sheet1!D29</f>
        <v>324</v>
      </c>
      <c r="E31" s="70">
        <f t="shared" si="1"/>
        <v>24.6255364235669</v>
      </c>
      <c r="I31" s="112"/>
      <c r="O31" s="112">
        <f>Sheet1!F67</f>
        <v>3.37798853546871</v>
      </c>
    </row>
    <row r="32" spans="1:15" ht="12.75">
      <c r="A32">
        <v>2.8</v>
      </c>
      <c r="B32" s="70">
        <f t="shared" si="0"/>
        <v>362.4834301180747</v>
      </c>
      <c r="C32" s="70">
        <f>A32*Sheet1!D29</f>
        <v>336</v>
      </c>
      <c r="E32" s="70">
        <f t="shared" si="1"/>
        <v>26.483430118074683</v>
      </c>
      <c r="I32" s="112"/>
      <c r="O32" s="112">
        <f>Sheet1!F67</f>
        <v>3.37798853546871</v>
      </c>
    </row>
    <row r="33" spans="1:15" ht="12.75">
      <c r="A33">
        <v>2.9</v>
      </c>
      <c r="B33" s="70">
        <f t="shared" si="0"/>
        <v>376.40888358329187</v>
      </c>
      <c r="C33" s="70">
        <f>A33*Sheet1!D29</f>
        <v>348</v>
      </c>
      <c r="E33" s="70">
        <f t="shared" si="1"/>
        <v>28.408883583291853</v>
      </c>
      <c r="I33" s="112"/>
      <c r="O33" s="112">
        <f>Sheet1!F67</f>
        <v>3.37798853546871</v>
      </c>
    </row>
    <row r="34" spans="1:15" ht="12.75">
      <c r="A34">
        <v>3</v>
      </c>
      <c r="B34" s="70">
        <f t="shared" si="0"/>
        <v>390.4018968192184</v>
      </c>
      <c r="C34" s="70">
        <f>A34*Sheet1!D29</f>
        <v>360</v>
      </c>
      <c r="E34" s="70">
        <f t="shared" si="1"/>
        <v>30.40189681921839</v>
      </c>
      <c r="I34" s="112"/>
      <c r="O34" s="112">
        <f>Sheet1!F67</f>
        <v>3.37798853546871</v>
      </c>
    </row>
    <row r="35" spans="1:15" ht="12.75">
      <c r="A35">
        <v>3.1</v>
      </c>
      <c r="B35" s="70">
        <f t="shared" si="0"/>
        <v>404.4624698258543</v>
      </c>
      <c r="C35" s="70">
        <f>A35*Sheet1!D29</f>
        <v>372</v>
      </c>
      <c r="E35" s="70">
        <f t="shared" si="1"/>
        <v>32.462469825854306</v>
      </c>
      <c r="O35" s="112">
        <f>Sheet1!F67</f>
        <v>3.37798853546871</v>
      </c>
    </row>
    <row r="36" spans="1:15" ht="12.75">
      <c r="A36">
        <v>3.2</v>
      </c>
      <c r="B36" s="70">
        <f t="shared" si="0"/>
        <v>418.5906026031996</v>
      </c>
      <c r="C36" s="70">
        <f>A36*Sheet1!D29</f>
        <v>384</v>
      </c>
      <c r="E36" s="70">
        <f t="shared" si="1"/>
        <v>34.5906026031996</v>
      </c>
      <c r="O36" s="112">
        <f>Sheet1!F67</f>
        <v>3.37798853546871</v>
      </c>
    </row>
    <row r="37" spans="1:15" ht="12.75">
      <c r="A37">
        <v>3.3</v>
      </c>
      <c r="B37" s="70">
        <f t="shared" si="0"/>
        <v>432.78629515125425</v>
      </c>
      <c r="C37" s="70">
        <f>A37*Sheet1!D29</f>
        <v>396</v>
      </c>
      <c r="E37" s="70">
        <f t="shared" si="1"/>
        <v>36.78629515125425</v>
      </c>
      <c r="O37" s="112">
        <f>Sheet1!F67</f>
        <v>3.37798853546871</v>
      </c>
    </row>
    <row r="38" spans="1:15" ht="12.75">
      <c r="A38">
        <v>3.4</v>
      </c>
      <c r="B38" s="70">
        <f t="shared" si="0"/>
        <v>447.0495474700183</v>
      </c>
      <c r="C38" s="70">
        <f>A38*Sheet1!D29</f>
        <v>408</v>
      </c>
      <c r="E38" s="70">
        <f t="shared" si="1"/>
        <v>39.04954747001828</v>
      </c>
      <c r="O38" s="112">
        <f>Sheet1!F67</f>
        <v>3.37798853546871</v>
      </c>
    </row>
    <row r="39" spans="1:15" ht="12.75">
      <c r="A39">
        <v>3.5</v>
      </c>
      <c r="B39" s="70">
        <f t="shared" si="0"/>
        <v>461.3803595594917</v>
      </c>
      <c r="C39" s="70">
        <f>A39*Sheet1!D29</f>
        <v>420</v>
      </c>
      <c r="E39" s="70">
        <f t="shared" si="1"/>
        <v>41.3803595594917</v>
      </c>
      <c r="O39" s="112">
        <f>Sheet1!F67</f>
        <v>3.37798853546871</v>
      </c>
    </row>
    <row r="40" spans="1:15" ht="12.75">
      <c r="A40">
        <v>3.6</v>
      </c>
      <c r="B40" s="70">
        <f t="shared" si="0"/>
        <v>475.7787314196745</v>
      </c>
      <c r="C40" s="70">
        <f>A40*Sheet1!D29</f>
        <v>432</v>
      </c>
      <c r="E40" s="70">
        <f t="shared" si="1"/>
        <v>43.778731419674486</v>
      </c>
      <c r="O40" s="112">
        <f>Sheet1!F67</f>
        <v>3.37798853546871</v>
      </c>
    </row>
    <row r="41" spans="1:15" ht="12.75">
      <c r="A41">
        <v>3.7</v>
      </c>
      <c r="B41" s="70">
        <f t="shared" si="0"/>
        <v>490.24466305056666</v>
      </c>
      <c r="C41" s="70">
        <f>A41*Sheet1!D29</f>
        <v>444</v>
      </c>
      <c r="E41" s="70">
        <f t="shared" si="1"/>
        <v>46.24466305056664</v>
      </c>
      <c r="O41" s="112">
        <f>Sheet1!F67</f>
        <v>3.37798853546871</v>
      </c>
    </row>
    <row r="42" spans="1:15" ht="12.75">
      <c r="A42">
        <v>3.8</v>
      </c>
      <c r="B42" s="70">
        <f t="shared" si="0"/>
        <v>504.77815445216817</v>
      </c>
      <c r="C42" s="70">
        <f>A42*Sheet1!D29</f>
        <v>456</v>
      </c>
      <c r="E42" s="70">
        <f t="shared" si="1"/>
        <v>48.778154452168174</v>
      </c>
      <c r="O42" s="112">
        <f>Sheet1!F67</f>
        <v>3.37798853546871</v>
      </c>
    </row>
    <row r="43" spans="1:15" ht="12.75">
      <c r="A43">
        <v>3.9</v>
      </c>
      <c r="B43" s="70">
        <f t="shared" si="0"/>
        <v>519.379205624479</v>
      </c>
      <c r="C43" s="70">
        <f>A43*Sheet1!D29</f>
        <v>468</v>
      </c>
      <c r="E43" s="70">
        <f t="shared" si="1"/>
        <v>51.37920562447908</v>
      </c>
      <c r="O43" s="112">
        <f>Sheet1!F67</f>
        <v>3.37798853546871</v>
      </c>
    </row>
    <row r="44" spans="1:15" ht="12.75">
      <c r="A44">
        <v>4</v>
      </c>
      <c r="B44" s="70">
        <f t="shared" si="0"/>
        <v>534.0478165674994</v>
      </c>
      <c r="C44" s="70">
        <f>A44*Sheet1!D29</f>
        <v>480</v>
      </c>
      <c r="E44" s="70">
        <f t="shared" si="1"/>
        <v>54.04781656749936</v>
      </c>
      <c r="O44" s="112">
        <f>Sheet1!F67</f>
        <v>3.37798853546871</v>
      </c>
    </row>
    <row r="45" spans="1:15" ht="12.75">
      <c r="A45">
        <v>4.1</v>
      </c>
      <c r="B45" s="70">
        <f t="shared" si="0"/>
        <v>548.783987281229</v>
      </c>
      <c r="C45" s="70">
        <f>A45*Sheet1!D29</f>
        <v>491.99999999999994</v>
      </c>
      <c r="E45" s="70">
        <f t="shared" si="1"/>
        <v>56.78398728122901</v>
      </c>
      <c r="O45" s="112">
        <f>Sheet1!F67</f>
        <v>3.37798853546871</v>
      </c>
    </row>
    <row r="46" spans="1:15" ht="12.75">
      <c r="A46">
        <v>4.2</v>
      </c>
      <c r="B46" s="70">
        <f t="shared" si="0"/>
        <v>563.587717765668</v>
      </c>
      <c r="C46" s="70">
        <f>A46*Sheet1!D29</f>
        <v>504</v>
      </c>
      <c r="E46" s="70">
        <f t="shared" si="1"/>
        <v>59.587717765668046</v>
      </c>
      <c r="O46" s="112">
        <f>Sheet1!F67</f>
        <v>3.37798853546871</v>
      </c>
    </row>
    <row r="47" spans="1:15" ht="12.75">
      <c r="A47">
        <v>4.3</v>
      </c>
      <c r="B47" s="70">
        <f t="shared" si="0"/>
        <v>578.4590080208164</v>
      </c>
      <c r="C47" s="70">
        <f>A47*Sheet1!D29</f>
        <v>516</v>
      </c>
      <c r="E47" s="70">
        <f t="shared" si="1"/>
        <v>62.45900802081644</v>
      </c>
      <c r="O47" s="112">
        <f>Sheet1!F67</f>
        <v>3.37798853546871</v>
      </c>
    </row>
    <row r="48" spans="1:15" ht="12.75">
      <c r="A48">
        <v>4.4</v>
      </c>
      <c r="B48" s="70">
        <f t="shared" si="0"/>
        <v>593.3978580466742</v>
      </c>
      <c r="C48" s="70">
        <f>A48*Sheet1!D29</f>
        <v>528</v>
      </c>
      <c r="E48" s="70">
        <f t="shared" si="1"/>
        <v>65.39785804667423</v>
      </c>
      <c r="O48" s="112">
        <f>Sheet1!F67</f>
        <v>3.37798853546871</v>
      </c>
    </row>
    <row r="49" spans="1:15" ht="12.75">
      <c r="A49">
        <v>4.5</v>
      </c>
      <c r="B49" s="70">
        <f t="shared" si="0"/>
        <v>608.4042678432414</v>
      </c>
      <c r="C49" s="70">
        <f>A49*Sheet1!D29</f>
        <v>540</v>
      </c>
      <c r="E49" s="70">
        <f t="shared" si="1"/>
        <v>68.40426784324139</v>
      </c>
      <c r="O49" s="112">
        <f>Sheet1!F67</f>
        <v>3.37798853546871</v>
      </c>
    </row>
    <row r="50" spans="1:15" ht="12.75">
      <c r="A50">
        <v>4.6</v>
      </c>
      <c r="B50" s="70">
        <f t="shared" si="0"/>
        <v>623.4782374105179</v>
      </c>
      <c r="C50" s="70">
        <f>A50*Sheet1!D29</f>
        <v>552</v>
      </c>
      <c r="E50" s="70">
        <f t="shared" si="1"/>
        <v>71.47823741051789</v>
      </c>
      <c r="O50" s="112">
        <f>Sheet1!F67</f>
        <v>3.37798853546871</v>
      </c>
    </row>
    <row r="51" spans="1:15" ht="12.75">
      <c r="A51">
        <v>4.7</v>
      </c>
      <c r="B51" s="70">
        <f t="shared" si="0"/>
        <v>638.6197667485038</v>
      </c>
      <c r="C51" s="70">
        <f>A51*Sheet1!D29</f>
        <v>564</v>
      </c>
      <c r="E51" s="70">
        <f t="shared" si="1"/>
        <v>74.61976674850382</v>
      </c>
      <c r="O51" s="112">
        <f>Sheet1!F67</f>
        <v>3.37798853546871</v>
      </c>
    </row>
    <row r="52" spans="1:15" ht="12.75">
      <c r="A52">
        <v>4.8</v>
      </c>
      <c r="B52" s="70">
        <f t="shared" si="0"/>
        <v>653.8288558571991</v>
      </c>
      <c r="C52" s="70">
        <f>A52*Sheet1!D29</f>
        <v>576</v>
      </c>
      <c r="E52" s="70">
        <f t="shared" si="1"/>
        <v>77.82885585719907</v>
      </c>
      <c r="O52" s="112">
        <f>Sheet1!F67</f>
        <v>3.37798853546871</v>
      </c>
    </row>
    <row r="53" spans="1:15" ht="12.75">
      <c r="A53">
        <v>4.9</v>
      </c>
      <c r="B53" s="70">
        <f t="shared" si="0"/>
        <v>669.1055047366037</v>
      </c>
      <c r="C53" s="70">
        <f>A53*Sheet1!D29</f>
        <v>588</v>
      </c>
      <c r="E53" s="70">
        <f t="shared" si="1"/>
        <v>81.10550473660375</v>
      </c>
      <c r="O53" s="112">
        <f>Sheet1!F67</f>
        <v>3.37798853546871</v>
      </c>
    </row>
    <row r="54" spans="1:15" ht="12.75">
      <c r="A54">
        <v>5</v>
      </c>
      <c r="B54" s="70">
        <f t="shared" si="0"/>
        <v>684.4497133867178</v>
      </c>
      <c r="C54" s="70">
        <f>A54*Sheet1!D29</f>
        <v>600</v>
      </c>
      <c r="E54" s="70">
        <f t="shared" si="1"/>
        <v>84.44971338671775</v>
      </c>
      <c r="O54" s="112">
        <f>Sheet1!F67</f>
        <v>3.37798853546871</v>
      </c>
    </row>
    <row r="55" spans="1:15" ht="12.75">
      <c r="A55">
        <v>5.1</v>
      </c>
      <c r="B55" s="70">
        <f t="shared" si="0"/>
        <v>699.8614818075412</v>
      </c>
      <c r="C55" s="70">
        <f>A55*Sheet1!D29</f>
        <v>612</v>
      </c>
      <c r="E55" s="70">
        <f t="shared" si="1"/>
        <v>87.86148180754114</v>
      </c>
      <c r="O55" s="112">
        <f>Sheet1!F67</f>
        <v>3.37798853546871</v>
      </c>
    </row>
    <row r="56" spans="1:15" ht="12.75">
      <c r="A56">
        <v>5.2</v>
      </c>
      <c r="B56" s="70">
        <f t="shared" si="0"/>
        <v>715.3408099990739</v>
      </c>
      <c r="C56" s="70">
        <f>A56*Sheet1!D29</f>
        <v>624</v>
      </c>
      <c r="E56" s="70">
        <f t="shared" si="1"/>
        <v>91.34080999907393</v>
      </c>
      <c r="O56" s="112">
        <f>Sheet1!F67</f>
        <v>3.37798853546871</v>
      </c>
    </row>
    <row r="57" spans="1:15" ht="12.75">
      <c r="A57">
        <v>5.3</v>
      </c>
      <c r="B57" s="70">
        <f t="shared" si="0"/>
        <v>730.887697961316</v>
      </c>
      <c r="C57" s="70">
        <f>A57*Sheet1!D29</f>
        <v>636</v>
      </c>
      <c r="E57" s="70">
        <f t="shared" si="1"/>
        <v>94.88769796131606</v>
      </c>
      <c r="O57" s="112">
        <f>Sheet1!F67</f>
        <v>3.37798853546871</v>
      </c>
    </row>
    <row r="58" spans="1:15" ht="12.75">
      <c r="A58">
        <v>5.4</v>
      </c>
      <c r="B58" s="70">
        <f t="shared" si="0"/>
        <v>746.5021456942676</v>
      </c>
      <c r="C58" s="70">
        <f>A58*Sheet1!D29</f>
        <v>648</v>
      </c>
      <c r="E58" s="70">
        <f t="shared" si="1"/>
        <v>98.5021456942676</v>
      </c>
      <c r="O58" s="112">
        <f>Sheet1!F67</f>
        <v>3.37798853546871</v>
      </c>
    </row>
    <row r="59" spans="1:15" ht="12.75">
      <c r="A59">
        <v>5.5</v>
      </c>
      <c r="B59" s="70">
        <f t="shared" si="0"/>
        <v>762.1841531979285</v>
      </c>
      <c r="C59" s="70">
        <f>A59*Sheet1!D29</f>
        <v>660</v>
      </c>
      <c r="E59" s="70">
        <f t="shared" si="1"/>
        <v>102.18415319792848</v>
      </c>
      <c r="O59" s="112">
        <f>Sheet1!F67</f>
        <v>3.37798853546871</v>
      </c>
    </row>
    <row r="60" spans="1:15" ht="12.75">
      <c r="A60">
        <v>5.6</v>
      </c>
      <c r="B60" s="70">
        <f t="shared" si="0"/>
        <v>777.9337204722988</v>
      </c>
      <c r="C60" s="70">
        <f>A60*Sheet1!D29</f>
        <v>672</v>
      </c>
      <c r="E60" s="70">
        <f t="shared" si="1"/>
        <v>105.93372047229873</v>
      </c>
      <c r="O60" s="112">
        <f>Sheet1!F67</f>
        <v>3.37798853546871</v>
      </c>
    </row>
    <row r="61" spans="1:15" ht="12.75">
      <c r="A61">
        <v>5.7</v>
      </c>
      <c r="B61" s="70">
        <f t="shared" si="0"/>
        <v>793.7508475173784</v>
      </c>
      <c r="C61" s="70">
        <f>A61*Sheet1!D29</f>
        <v>684</v>
      </c>
      <c r="E61" s="70">
        <f t="shared" si="1"/>
        <v>109.75084751737839</v>
      </c>
      <c r="O61" s="112">
        <f>Sheet1!F67</f>
        <v>3.37798853546871</v>
      </c>
    </row>
    <row r="62" spans="1:15" ht="12.75">
      <c r="A62">
        <v>5.8</v>
      </c>
      <c r="B62" s="70">
        <f t="shared" si="0"/>
        <v>809.6355343331675</v>
      </c>
      <c r="C62" s="70">
        <f>A62*Sheet1!D29</f>
        <v>696</v>
      </c>
      <c r="E62" s="70">
        <f t="shared" si="1"/>
        <v>113.63553433316741</v>
      </c>
      <c r="O62" s="112">
        <f>Sheet1!F67</f>
        <v>3.37798853546871</v>
      </c>
    </row>
    <row r="63" spans="1:15" ht="12.75">
      <c r="A63">
        <v>5.9</v>
      </c>
      <c r="B63" s="70">
        <f t="shared" si="0"/>
        <v>825.5877809196658</v>
      </c>
      <c r="C63" s="70">
        <f>A63*Sheet1!D29</f>
        <v>708</v>
      </c>
      <c r="E63" s="70">
        <f t="shared" si="1"/>
        <v>117.5877809196658</v>
      </c>
      <c r="O63" s="112">
        <f>Sheet1!F67</f>
        <v>3.37798853546871</v>
      </c>
    </row>
    <row r="64" spans="1:15" ht="12.75">
      <c r="A64">
        <v>6</v>
      </c>
      <c r="B64" s="70">
        <f t="shared" si="0"/>
        <v>841.6075872768736</v>
      </c>
      <c r="C64" s="70">
        <f>A64*Sheet1!D29</f>
        <v>720</v>
      </c>
      <c r="E64" s="70">
        <f t="shared" si="1"/>
        <v>121.60758727687356</v>
      </c>
      <c r="O64" s="112">
        <f>Sheet1!F67</f>
        <v>3.37798853546871</v>
      </c>
    </row>
    <row r="65" spans="1:15" ht="12.75">
      <c r="A65">
        <v>6.1</v>
      </c>
      <c r="B65" s="70">
        <f t="shared" si="0"/>
        <v>857.6949534047907</v>
      </c>
      <c r="C65" s="70">
        <f>A65*Sheet1!D29</f>
        <v>732</v>
      </c>
      <c r="E65" s="70">
        <f t="shared" si="1"/>
        <v>125.69495340479068</v>
      </c>
      <c r="O65" s="112">
        <f>Sheet1!F67</f>
        <v>3.37798853546871</v>
      </c>
    </row>
    <row r="66" spans="1:15" ht="12.75">
      <c r="A66">
        <v>6.2</v>
      </c>
      <c r="B66" s="70">
        <f t="shared" si="0"/>
        <v>873.8498793034172</v>
      </c>
      <c r="C66" s="70">
        <f>A66*Sheet1!D29</f>
        <v>744</v>
      </c>
      <c r="E66" s="70">
        <f t="shared" si="1"/>
        <v>129.84987930341723</v>
      </c>
      <c r="O66" s="112">
        <f>Sheet1!F67</f>
        <v>3.37798853546871</v>
      </c>
    </row>
    <row r="67" spans="1:15" ht="12.75">
      <c r="A67">
        <v>6.3</v>
      </c>
      <c r="B67" s="70">
        <f t="shared" si="0"/>
        <v>890.0723649727531</v>
      </c>
      <c r="C67" s="70">
        <f>A67*Sheet1!D29</f>
        <v>756</v>
      </c>
      <c r="E67" s="70">
        <f t="shared" si="1"/>
        <v>134.0723649727531</v>
      </c>
      <c r="O67" s="112">
        <f>Sheet1!F67</f>
        <v>3.37798853546871</v>
      </c>
    </row>
    <row r="68" spans="1:15" ht="12.75">
      <c r="A68">
        <v>6.4</v>
      </c>
      <c r="B68" s="70">
        <f t="shared" si="0"/>
        <v>906.3624104127985</v>
      </c>
      <c r="C68" s="70">
        <f>A68*Sheet1!D29</f>
        <v>768</v>
      </c>
      <c r="E68" s="70">
        <f t="shared" si="1"/>
        <v>138.3624104127984</v>
      </c>
      <c r="O68" s="112">
        <f>Sheet1!F67</f>
        <v>3.37798853546871</v>
      </c>
    </row>
    <row r="69" spans="1:15" ht="12.75">
      <c r="A69">
        <v>6.5</v>
      </c>
      <c r="B69" s="70">
        <f aca="true" t="shared" si="3" ref="B69:B132">C69+E69</f>
        <v>922.720015623553</v>
      </c>
      <c r="C69" s="70">
        <f>A69*Sheet1!D29</f>
        <v>780</v>
      </c>
      <c r="E69" s="70">
        <f aca="true" t="shared" si="4" ref="E69:E132">(A69*A69)*O69</f>
        <v>142.720015623553</v>
      </c>
      <c r="O69" s="112">
        <f>Sheet1!F67</f>
        <v>3.37798853546871</v>
      </c>
    </row>
    <row r="70" spans="1:15" ht="12.75">
      <c r="A70">
        <v>6.6</v>
      </c>
      <c r="B70" s="70">
        <f t="shared" si="3"/>
        <v>939.145180605017</v>
      </c>
      <c r="C70" s="70">
        <f>A70*Sheet1!D29</f>
        <v>792</v>
      </c>
      <c r="E70" s="70">
        <f t="shared" si="4"/>
        <v>147.145180605017</v>
      </c>
      <c r="O70" s="112">
        <f>Sheet1!F67</f>
        <v>3.37798853546871</v>
      </c>
    </row>
    <row r="71" spans="1:15" ht="12.75">
      <c r="A71">
        <v>6.7</v>
      </c>
      <c r="B71" s="70">
        <f t="shared" si="3"/>
        <v>955.6379053571904</v>
      </c>
      <c r="C71" s="70">
        <f>A71*Sheet1!D29</f>
        <v>804</v>
      </c>
      <c r="E71" s="70">
        <f t="shared" si="4"/>
        <v>151.6379053571904</v>
      </c>
      <c r="O71" s="112">
        <f>Sheet1!F67</f>
        <v>3.37798853546871</v>
      </c>
    </row>
    <row r="72" spans="1:15" ht="12.75">
      <c r="A72">
        <v>6.8</v>
      </c>
      <c r="B72" s="70">
        <f t="shared" si="3"/>
        <v>972.1981898800732</v>
      </c>
      <c r="C72" s="70">
        <f>A72*Sheet1!D29</f>
        <v>816</v>
      </c>
      <c r="E72" s="70">
        <f t="shared" si="4"/>
        <v>156.19818988007313</v>
      </c>
      <c r="O72" s="112">
        <f>Sheet1!F67</f>
        <v>3.37798853546871</v>
      </c>
    </row>
    <row r="73" spans="1:15" ht="12.75">
      <c r="A73">
        <v>6.9</v>
      </c>
      <c r="B73" s="70">
        <f t="shared" si="3"/>
        <v>988.8260341736653</v>
      </c>
      <c r="C73" s="70">
        <f>A73*Sheet1!D29</f>
        <v>828</v>
      </c>
      <c r="E73" s="70">
        <f t="shared" si="4"/>
        <v>160.8260341736653</v>
      </c>
      <c r="O73" s="112">
        <f>Sheet1!F67</f>
        <v>3.37798853546871</v>
      </c>
    </row>
    <row r="74" spans="1:15" ht="12.75">
      <c r="A74">
        <v>7</v>
      </c>
      <c r="B74" s="70">
        <f t="shared" si="3"/>
        <v>1005.5214382379668</v>
      </c>
      <c r="C74" s="70">
        <f>A74*Sheet1!D29</f>
        <v>840</v>
      </c>
      <c r="E74" s="70">
        <f t="shared" si="4"/>
        <v>165.5214382379668</v>
      </c>
      <c r="O74" s="112">
        <f>Sheet1!F67</f>
        <v>3.37798853546871</v>
      </c>
    </row>
    <row r="75" spans="1:15" ht="12.75">
      <c r="A75">
        <v>7.1</v>
      </c>
      <c r="B75" s="70">
        <f t="shared" si="3"/>
        <v>1022.2844020729776</v>
      </c>
      <c r="C75" s="70">
        <f>A75*Sheet1!D29</f>
        <v>852</v>
      </c>
      <c r="E75" s="70">
        <f t="shared" si="4"/>
        <v>170.28440207297766</v>
      </c>
      <c r="O75" s="112">
        <f>Sheet1!F67</f>
        <v>3.37798853546871</v>
      </c>
    </row>
    <row r="76" spans="1:15" ht="12.75">
      <c r="A76">
        <v>7.2</v>
      </c>
      <c r="B76" s="70">
        <f t="shared" si="3"/>
        <v>1039.114925678698</v>
      </c>
      <c r="C76" s="70">
        <f>A76*Sheet1!D29</f>
        <v>864</v>
      </c>
      <c r="E76" s="70">
        <f t="shared" si="4"/>
        <v>175.11492567869794</v>
      </c>
      <c r="O76" s="112">
        <f>Sheet1!F67</f>
        <v>3.37798853546871</v>
      </c>
    </row>
    <row r="77" spans="1:15" ht="12.75">
      <c r="A77">
        <v>7.3</v>
      </c>
      <c r="B77" s="70">
        <f t="shared" si="3"/>
        <v>1056.0130090551274</v>
      </c>
      <c r="C77" s="70">
        <f>A77*Sheet1!D29</f>
        <v>876</v>
      </c>
      <c r="E77" s="70">
        <f t="shared" si="4"/>
        <v>180.01300905512755</v>
      </c>
      <c r="O77" s="112">
        <f>Sheet1!F67</f>
        <v>3.37798853546871</v>
      </c>
    </row>
    <row r="78" spans="1:15" ht="12.75">
      <c r="A78">
        <v>7.4</v>
      </c>
      <c r="B78" s="70">
        <f t="shared" si="3"/>
        <v>1072.9786522022666</v>
      </c>
      <c r="C78" s="70">
        <f>A78*Sheet1!D29</f>
        <v>888</v>
      </c>
      <c r="E78" s="70">
        <f t="shared" si="4"/>
        <v>184.97865220226657</v>
      </c>
      <c r="O78" s="112">
        <f>Sheet1!F67</f>
        <v>3.37798853546871</v>
      </c>
    </row>
    <row r="79" spans="1:15" ht="12.75">
      <c r="A79">
        <v>7.5</v>
      </c>
      <c r="B79" s="70">
        <f t="shared" si="3"/>
        <v>1090.011855120115</v>
      </c>
      <c r="C79" s="70">
        <f>A79*Sheet1!D29</f>
        <v>900</v>
      </c>
      <c r="E79" s="70">
        <f t="shared" si="4"/>
        <v>190.01185512011494</v>
      </c>
      <c r="O79" s="112">
        <f>Sheet1!F67</f>
        <v>3.37798853546871</v>
      </c>
    </row>
    <row r="80" spans="1:15" ht="12.75">
      <c r="A80">
        <v>7.6</v>
      </c>
      <c r="B80" s="70">
        <f t="shared" si="3"/>
        <v>1107.1126178086727</v>
      </c>
      <c r="C80" s="70">
        <f>A80*Sheet1!D29</f>
        <v>912</v>
      </c>
      <c r="E80" s="70">
        <f t="shared" si="4"/>
        <v>195.1126178086727</v>
      </c>
      <c r="O80" s="112">
        <f>Sheet1!F67</f>
        <v>3.37798853546871</v>
      </c>
    </row>
    <row r="81" spans="1:15" ht="12.75">
      <c r="A81">
        <v>7.7</v>
      </c>
      <c r="B81" s="70">
        <f t="shared" si="3"/>
        <v>1124.2809402679397</v>
      </c>
      <c r="C81" s="70">
        <f>A81*Sheet1!D29</f>
        <v>924</v>
      </c>
      <c r="E81" s="70">
        <f t="shared" si="4"/>
        <v>200.28094026793983</v>
      </c>
      <c r="O81" s="112">
        <f>Sheet1!F67</f>
        <v>3.37798853546871</v>
      </c>
    </row>
    <row r="82" spans="1:15" ht="12.75">
      <c r="A82">
        <v>7.8</v>
      </c>
      <c r="B82" s="70">
        <f t="shared" si="3"/>
        <v>1141.5168224979163</v>
      </c>
      <c r="C82" s="70">
        <f>A82*Sheet1!D29</f>
        <v>936</v>
      </c>
      <c r="E82" s="70">
        <f t="shared" si="4"/>
        <v>205.5168224979163</v>
      </c>
      <c r="O82" s="112">
        <f>Sheet1!F67</f>
        <v>3.37798853546871</v>
      </c>
    </row>
    <row r="83" spans="1:15" ht="12.75">
      <c r="A83">
        <v>7.9</v>
      </c>
      <c r="B83" s="70">
        <f t="shared" si="3"/>
        <v>1158.8202644986022</v>
      </c>
      <c r="C83" s="70">
        <f>A83*Sheet1!D29</f>
        <v>948</v>
      </c>
      <c r="E83" s="70">
        <f t="shared" si="4"/>
        <v>210.8202644986022</v>
      </c>
      <c r="O83" s="112">
        <f>Sheet1!F67</f>
        <v>3.37798853546871</v>
      </c>
    </row>
    <row r="84" spans="1:15" ht="12.75">
      <c r="A84">
        <v>8</v>
      </c>
      <c r="B84" s="70">
        <f t="shared" si="3"/>
        <v>1176.1912662699974</v>
      </c>
      <c r="C84" s="70">
        <f>A84*Sheet1!D29</f>
        <v>960</v>
      </c>
      <c r="E84" s="70">
        <f t="shared" si="4"/>
        <v>216.19126626999744</v>
      </c>
      <c r="O84" s="112">
        <f>Sheet1!F67</f>
        <v>3.37798853546871</v>
      </c>
    </row>
    <row r="85" spans="1:15" ht="12.75">
      <c r="A85">
        <v>8.1</v>
      </c>
      <c r="B85" s="70">
        <f t="shared" si="3"/>
        <v>1193.6298278121021</v>
      </c>
      <c r="C85" s="70">
        <f>A85*Sheet1!D29</f>
        <v>972</v>
      </c>
      <c r="E85" s="70">
        <f t="shared" si="4"/>
        <v>221.62982781210206</v>
      </c>
      <c r="O85" s="112">
        <f>Sheet1!F67</f>
        <v>3.37798853546871</v>
      </c>
    </row>
    <row r="86" spans="1:15" ht="12.75">
      <c r="A86">
        <v>8.2</v>
      </c>
      <c r="B86" s="70">
        <f t="shared" si="3"/>
        <v>1211.135949124916</v>
      </c>
      <c r="C86" s="70">
        <f>A86*Sheet1!D29</f>
        <v>983.9999999999999</v>
      </c>
      <c r="E86" s="70">
        <f t="shared" si="4"/>
        <v>227.13594912491604</v>
      </c>
      <c r="O86" s="112">
        <f>Sheet1!F67</f>
        <v>3.37798853546871</v>
      </c>
    </row>
    <row r="87" spans="1:15" ht="12.75">
      <c r="A87">
        <v>8.3</v>
      </c>
      <c r="B87" s="70">
        <f t="shared" si="3"/>
        <v>1228.7096302084396</v>
      </c>
      <c r="C87" s="70">
        <f>A87*Sheet1!D29</f>
        <v>996.0000000000001</v>
      </c>
      <c r="E87" s="70">
        <f t="shared" si="4"/>
        <v>232.70963020843948</v>
      </c>
      <c r="O87" s="112">
        <f>Sheet1!F67</f>
        <v>3.37798853546871</v>
      </c>
    </row>
    <row r="88" spans="1:15" ht="12.75">
      <c r="A88">
        <v>8.4</v>
      </c>
      <c r="B88" s="70">
        <f t="shared" si="3"/>
        <v>1246.3508710626722</v>
      </c>
      <c r="C88" s="70">
        <f>A88*Sheet1!D29</f>
        <v>1008</v>
      </c>
      <c r="E88" s="70">
        <f t="shared" si="4"/>
        <v>238.35087106267218</v>
      </c>
      <c r="O88" s="112">
        <f>Sheet1!F67</f>
        <v>3.37798853546871</v>
      </c>
    </row>
    <row r="89" spans="1:15" ht="12.75">
      <c r="A89">
        <v>8.5</v>
      </c>
      <c r="B89" s="70">
        <f t="shared" si="3"/>
        <v>1264.0596716876144</v>
      </c>
      <c r="C89" s="70">
        <f>A89*Sheet1!D29</f>
        <v>1020</v>
      </c>
      <c r="E89" s="70">
        <f t="shared" si="4"/>
        <v>244.0596716876143</v>
      </c>
      <c r="O89" s="112">
        <f>Sheet1!F67</f>
        <v>3.37798853546871</v>
      </c>
    </row>
    <row r="90" spans="1:15" ht="12.75">
      <c r="A90">
        <v>8.6</v>
      </c>
      <c r="B90" s="70">
        <f t="shared" si="3"/>
        <v>1281.8360320832658</v>
      </c>
      <c r="C90" s="70">
        <f>A90*Sheet1!D29</f>
        <v>1032</v>
      </c>
      <c r="E90" s="70">
        <f t="shared" si="4"/>
        <v>249.83603208326576</v>
      </c>
      <c r="O90" s="112">
        <f>Sheet1!F67</f>
        <v>3.37798853546871</v>
      </c>
    </row>
    <row r="91" spans="1:15" ht="12.75">
      <c r="A91">
        <v>8.7</v>
      </c>
      <c r="B91" s="70">
        <f t="shared" si="3"/>
        <v>1299.6799522496267</v>
      </c>
      <c r="C91" s="70">
        <f>A91*Sheet1!D29</f>
        <v>1044</v>
      </c>
      <c r="E91" s="70">
        <f t="shared" si="4"/>
        <v>255.6799522496266</v>
      </c>
      <c r="O91" s="112">
        <f>Sheet1!F67</f>
        <v>3.37798853546871</v>
      </c>
    </row>
    <row r="92" spans="1:15" ht="12.75">
      <c r="A92">
        <v>8.8</v>
      </c>
      <c r="B92" s="70">
        <f t="shared" si="3"/>
        <v>1317.591432186697</v>
      </c>
      <c r="C92" s="70">
        <f>A92*Sheet1!D29</f>
        <v>1056</v>
      </c>
      <c r="E92" s="70">
        <f t="shared" si="4"/>
        <v>261.5914321866969</v>
      </c>
      <c r="O92" s="112">
        <f>Sheet1!F67</f>
        <v>3.37798853546871</v>
      </c>
    </row>
    <row r="93" spans="1:15" ht="12.75">
      <c r="A93">
        <v>8.9</v>
      </c>
      <c r="B93" s="70">
        <f t="shared" si="3"/>
        <v>1335.5704718944767</v>
      </c>
      <c r="C93" s="70">
        <f>A93*Sheet1!D29</f>
        <v>1068</v>
      </c>
      <c r="E93" s="70">
        <f t="shared" si="4"/>
        <v>267.57047189447655</v>
      </c>
      <c r="O93" s="112">
        <f>Sheet1!F67</f>
        <v>3.37798853546871</v>
      </c>
    </row>
    <row r="94" spans="1:15" ht="12.75">
      <c r="A94">
        <v>9</v>
      </c>
      <c r="B94" s="70">
        <f t="shared" si="3"/>
        <v>1353.6170713729655</v>
      </c>
      <c r="C94" s="70">
        <f>A94*Sheet1!D29</f>
        <v>1080</v>
      </c>
      <c r="E94" s="70">
        <f t="shared" si="4"/>
        <v>273.61707137296554</v>
      </c>
      <c r="O94" s="112">
        <f>Sheet1!F67</f>
        <v>3.37798853546871</v>
      </c>
    </row>
    <row r="95" spans="1:15" ht="12.75">
      <c r="A95">
        <v>9.1</v>
      </c>
      <c r="B95" s="70">
        <f t="shared" si="3"/>
        <v>1371.7312306221638</v>
      </c>
      <c r="C95" s="70">
        <f>A95*Sheet1!D29</f>
        <v>1092</v>
      </c>
      <c r="E95" s="70">
        <f t="shared" si="4"/>
        <v>279.7312306221638</v>
      </c>
      <c r="O95" s="112">
        <f>Sheet1!F67</f>
        <v>3.37798853546871</v>
      </c>
    </row>
    <row r="96" spans="1:15" ht="12.75">
      <c r="A96">
        <v>9.2</v>
      </c>
      <c r="B96" s="70">
        <f t="shared" si="3"/>
        <v>1389.9129496420715</v>
      </c>
      <c r="C96" s="70">
        <f>A96*Sheet1!D29</f>
        <v>1104</v>
      </c>
      <c r="E96" s="70">
        <f t="shared" si="4"/>
        <v>285.91294964207157</v>
      </c>
      <c r="O96" s="112">
        <f>Sheet1!F67</f>
        <v>3.37798853546871</v>
      </c>
    </row>
    <row r="97" spans="1:15" ht="12.75">
      <c r="A97">
        <v>9.3</v>
      </c>
      <c r="B97" s="70">
        <f t="shared" si="3"/>
        <v>1408.1622284326888</v>
      </c>
      <c r="C97" s="70">
        <f>A97*Sheet1!D29</f>
        <v>1116</v>
      </c>
      <c r="E97" s="70">
        <f t="shared" si="4"/>
        <v>292.1622284326888</v>
      </c>
      <c r="O97" s="112">
        <f>Sheet1!F67</f>
        <v>3.37798853546871</v>
      </c>
    </row>
    <row r="98" spans="1:15" ht="12.75">
      <c r="A98">
        <v>9.4</v>
      </c>
      <c r="B98" s="70">
        <f t="shared" si="3"/>
        <v>1426.4790669940153</v>
      </c>
      <c r="C98" s="70">
        <f>A98*Sheet1!D29</f>
        <v>1128</v>
      </c>
      <c r="E98" s="70">
        <f t="shared" si="4"/>
        <v>298.4790669940153</v>
      </c>
      <c r="O98" s="112">
        <f>Sheet1!F67</f>
        <v>3.37798853546871</v>
      </c>
    </row>
    <row r="99" spans="1:15" ht="12.75">
      <c r="A99">
        <v>9.5</v>
      </c>
      <c r="B99" s="70">
        <f t="shared" si="3"/>
        <v>1444.863465326051</v>
      </c>
      <c r="C99" s="70">
        <f>A99*Sheet1!D29</f>
        <v>1140</v>
      </c>
      <c r="E99" s="70">
        <f t="shared" si="4"/>
        <v>304.8634653260511</v>
      </c>
      <c r="O99" s="112">
        <f>Sheet1!F67</f>
        <v>3.37798853546871</v>
      </c>
    </row>
    <row r="100" spans="1:15" ht="12.75">
      <c r="A100">
        <v>9.6</v>
      </c>
      <c r="B100" s="70">
        <f t="shared" si="3"/>
        <v>1463.3154234287963</v>
      </c>
      <c r="C100" s="70">
        <f>A100*Sheet1!D29</f>
        <v>1152</v>
      </c>
      <c r="E100" s="70">
        <f t="shared" si="4"/>
        <v>311.3154234287963</v>
      </c>
      <c r="O100" s="112">
        <f>Sheet1!F67</f>
        <v>3.37798853546871</v>
      </c>
    </row>
    <row r="101" spans="1:15" ht="12.75">
      <c r="A101">
        <v>9.7</v>
      </c>
      <c r="B101" s="70">
        <f t="shared" si="3"/>
        <v>1481.8349413022509</v>
      </c>
      <c r="C101" s="70">
        <f>A101*Sheet1!D29</f>
        <v>1164</v>
      </c>
      <c r="E101" s="70">
        <f t="shared" si="4"/>
        <v>317.8349413022509</v>
      </c>
      <c r="O101" s="112">
        <f>Sheet1!F67</f>
        <v>3.37798853546871</v>
      </c>
    </row>
    <row r="102" spans="1:15" ht="12.75">
      <c r="A102">
        <v>9.8</v>
      </c>
      <c r="B102" s="70">
        <f t="shared" si="3"/>
        <v>1500.422018946415</v>
      </c>
      <c r="C102" s="70">
        <f>A102*Sheet1!D29</f>
        <v>1176</v>
      </c>
      <c r="E102" s="70">
        <f t="shared" si="4"/>
        <v>324.422018946415</v>
      </c>
      <c r="O102" s="112">
        <f>Sheet1!F67</f>
        <v>3.37798853546871</v>
      </c>
    </row>
    <row r="103" spans="1:15" ht="12.75">
      <c r="A103">
        <v>9.9</v>
      </c>
      <c r="B103" s="70">
        <f t="shared" si="3"/>
        <v>1519.0766563612883</v>
      </c>
      <c r="C103" s="70">
        <f>A103*Sheet1!D29</f>
        <v>1188</v>
      </c>
      <c r="E103" s="70">
        <f t="shared" si="4"/>
        <v>331.0766563612883</v>
      </c>
      <c r="O103" s="112">
        <f>Sheet1!F67</f>
        <v>3.37798853546871</v>
      </c>
    </row>
    <row r="104" spans="1:15" ht="12.75">
      <c r="A104">
        <v>10</v>
      </c>
      <c r="B104" s="70">
        <f t="shared" si="3"/>
        <v>1537.798853546871</v>
      </c>
      <c r="C104" s="70">
        <f>A104*Sheet1!D29</f>
        <v>1200</v>
      </c>
      <c r="E104" s="70">
        <f t="shared" si="4"/>
        <v>337.798853546871</v>
      </c>
      <c r="O104" s="112">
        <f>Sheet1!F67</f>
        <v>3.37798853546871</v>
      </c>
    </row>
    <row r="105" spans="1:15" ht="12.75">
      <c r="A105">
        <v>10.1</v>
      </c>
      <c r="B105" s="70">
        <f t="shared" si="3"/>
        <v>1556.5886105031632</v>
      </c>
      <c r="C105" s="70">
        <f>A105*Sheet1!D29</f>
        <v>1212</v>
      </c>
      <c r="E105" s="70">
        <f t="shared" si="4"/>
        <v>344.58861050316307</v>
      </c>
      <c r="O105" s="112">
        <f>Sheet1!F67</f>
        <v>3.37798853546871</v>
      </c>
    </row>
    <row r="106" spans="1:15" ht="12.75">
      <c r="A106">
        <v>10.2</v>
      </c>
      <c r="B106" s="70">
        <f t="shared" si="3"/>
        <v>1575.4459272301647</v>
      </c>
      <c r="C106" s="70">
        <f>A106*Sheet1!D29</f>
        <v>1224</v>
      </c>
      <c r="E106" s="70">
        <f t="shared" si="4"/>
        <v>351.44592723016456</v>
      </c>
      <c r="O106" s="112">
        <f>Sheet1!F67</f>
        <v>3.37798853546871</v>
      </c>
    </row>
    <row r="107" spans="1:15" ht="12.75">
      <c r="A107">
        <v>10.3</v>
      </c>
      <c r="B107" s="70">
        <f t="shared" si="3"/>
        <v>1594.3708037278755</v>
      </c>
      <c r="C107" s="70">
        <f>A107*Sheet1!D29</f>
        <v>1236</v>
      </c>
      <c r="E107" s="70">
        <f t="shared" si="4"/>
        <v>358.3708037278755</v>
      </c>
      <c r="O107" s="112">
        <f>Sheet1!F67</f>
        <v>3.37798853546871</v>
      </c>
    </row>
    <row r="108" spans="1:15" ht="12.75">
      <c r="A108">
        <v>10.4</v>
      </c>
      <c r="B108" s="70">
        <f t="shared" si="3"/>
        <v>1613.3632399962958</v>
      </c>
      <c r="C108" s="70">
        <f>A108*Sheet1!D29</f>
        <v>1248</v>
      </c>
      <c r="E108" s="70">
        <f t="shared" si="4"/>
        <v>365.3632399962957</v>
      </c>
      <c r="O108" s="112">
        <f>Sheet1!F67</f>
        <v>3.37798853546871</v>
      </c>
    </row>
    <row r="109" spans="1:15" ht="12.75">
      <c r="A109">
        <v>10.5</v>
      </c>
      <c r="B109" s="70">
        <f t="shared" si="3"/>
        <v>1632.4232360354254</v>
      </c>
      <c r="C109" s="70">
        <f>A109*Sheet1!D29</f>
        <v>1260</v>
      </c>
      <c r="E109" s="70">
        <f t="shared" si="4"/>
        <v>372.4232360354253</v>
      </c>
      <c r="O109" s="112">
        <f>Sheet1!F67</f>
        <v>3.37798853546871</v>
      </c>
    </row>
    <row r="110" spans="1:15" ht="12.75">
      <c r="A110">
        <v>10.6</v>
      </c>
      <c r="B110" s="70">
        <f t="shared" si="3"/>
        <v>1651.5507918452643</v>
      </c>
      <c r="C110" s="70">
        <f>A110*Sheet1!D29</f>
        <v>1272</v>
      </c>
      <c r="E110" s="70">
        <f t="shared" si="4"/>
        <v>379.55079184526426</v>
      </c>
      <c r="O110" s="112">
        <f>Sheet1!F67</f>
        <v>3.37798853546871</v>
      </c>
    </row>
    <row r="111" spans="1:15" ht="12.75">
      <c r="A111">
        <v>10.7</v>
      </c>
      <c r="B111" s="70">
        <f t="shared" si="3"/>
        <v>1670.7459074258127</v>
      </c>
      <c r="C111" s="70">
        <f>A111*Sheet1!D29</f>
        <v>1284</v>
      </c>
      <c r="E111" s="70">
        <f t="shared" si="4"/>
        <v>386.74590742581256</v>
      </c>
      <c r="O111" s="112">
        <f>Sheet1!F67</f>
        <v>3.37798853546871</v>
      </c>
    </row>
    <row r="112" spans="1:15" ht="12.75">
      <c r="A112">
        <v>10.8</v>
      </c>
      <c r="B112" s="70">
        <f t="shared" si="3"/>
        <v>1690.0085827770704</v>
      </c>
      <c r="C112" s="70">
        <f>A112*Sheet1!D29</f>
        <v>1296</v>
      </c>
      <c r="E112" s="70">
        <f t="shared" si="4"/>
        <v>394.0085827770704</v>
      </c>
      <c r="O112" s="112">
        <f>Sheet1!F67</f>
        <v>3.37798853546871</v>
      </c>
    </row>
    <row r="113" spans="1:15" ht="12.75">
      <c r="A113">
        <v>10.9</v>
      </c>
      <c r="B113" s="70">
        <f t="shared" si="3"/>
        <v>1709.3388178990374</v>
      </c>
      <c r="C113" s="70">
        <f>A113*Sheet1!D29</f>
        <v>1308</v>
      </c>
      <c r="E113" s="70">
        <f t="shared" si="4"/>
        <v>401.33881789903745</v>
      </c>
      <c r="O113" s="112">
        <f>Sheet1!F67</f>
        <v>3.37798853546871</v>
      </c>
    </row>
    <row r="114" spans="1:15" ht="12.75">
      <c r="A114">
        <v>11</v>
      </c>
      <c r="B114" s="70">
        <f t="shared" si="3"/>
        <v>1728.736612791714</v>
      </c>
      <c r="C114" s="70">
        <f>A114*Sheet1!D29</f>
        <v>1320</v>
      </c>
      <c r="E114" s="70">
        <f t="shared" si="4"/>
        <v>408.7366127917139</v>
      </c>
      <c r="O114" s="112">
        <f>Sheet1!F67</f>
        <v>3.37798853546871</v>
      </c>
    </row>
    <row r="115" spans="1:15" ht="12.75">
      <c r="A115">
        <v>11.1</v>
      </c>
      <c r="B115" s="70">
        <f t="shared" si="3"/>
        <v>1748.2019674550997</v>
      </c>
      <c r="C115" s="70">
        <f>A115*Sheet1!D29</f>
        <v>1332</v>
      </c>
      <c r="E115" s="70">
        <f t="shared" si="4"/>
        <v>416.20196745509975</v>
      </c>
      <c r="O115" s="112">
        <f>Sheet1!F67</f>
        <v>3.37798853546871</v>
      </c>
    </row>
    <row r="116" spans="1:15" ht="12.75">
      <c r="A116">
        <v>11.2</v>
      </c>
      <c r="B116" s="70">
        <f t="shared" si="3"/>
        <v>1767.7348818891949</v>
      </c>
      <c r="C116" s="70">
        <f>A116*Sheet1!D29</f>
        <v>1344</v>
      </c>
      <c r="E116" s="70">
        <f t="shared" si="4"/>
        <v>423.7348818891949</v>
      </c>
      <c r="O116" s="112">
        <f>Sheet1!F67</f>
        <v>3.37798853546871</v>
      </c>
    </row>
    <row r="117" spans="1:15" ht="12.75">
      <c r="A117">
        <v>11.3</v>
      </c>
      <c r="B117" s="70">
        <f t="shared" si="3"/>
        <v>1787.3353560939995</v>
      </c>
      <c r="C117" s="70">
        <f>A117*Sheet1!D29</f>
        <v>1356</v>
      </c>
      <c r="E117" s="70">
        <f t="shared" si="4"/>
        <v>431.3353560939996</v>
      </c>
      <c r="O117" s="112">
        <f>Sheet1!F67</f>
        <v>3.37798853546871</v>
      </c>
    </row>
    <row r="118" spans="1:15" ht="12.75">
      <c r="A118">
        <v>11.4</v>
      </c>
      <c r="B118" s="70">
        <f t="shared" si="3"/>
        <v>1807.0033900695134</v>
      </c>
      <c r="C118" s="70">
        <f>A118*Sheet1!D29</f>
        <v>1368</v>
      </c>
      <c r="E118" s="70">
        <f t="shared" si="4"/>
        <v>439.00339006951356</v>
      </c>
      <c r="O118" s="112">
        <f>Sheet1!F67</f>
        <v>3.37798853546871</v>
      </c>
    </row>
    <row r="119" spans="1:15" ht="12.75">
      <c r="A119">
        <v>11.5</v>
      </c>
      <c r="B119" s="70">
        <f t="shared" si="3"/>
        <v>1826.738983815737</v>
      </c>
      <c r="C119" s="70">
        <f>A119*Sheet1!D29</f>
        <v>1380</v>
      </c>
      <c r="E119" s="70">
        <f t="shared" si="4"/>
        <v>446.7389838157369</v>
      </c>
      <c r="O119" s="112">
        <f>Sheet1!F67</f>
        <v>3.37798853546871</v>
      </c>
    </row>
    <row r="120" spans="1:15" ht="12.75">
      <c r="A120">
        <v>11.6</v>
      </c>
      <c r="B120" s="70">
        <f t="shared" si="3"/>
        <v>1846.5421373326697</v>
      </c>
      <c r="C120" s="70">
        <f>A120*Sheet1!D29</f>
        <v>1392</v>
      </c>
      <c r="E120" s="70">
        <f t="shared" si="4"/>
        <v>454.54213733266965</v>
      </c>
      <c r="O120" s="112">
        <f>Sheet1!F67</f>
        <v>3.37798853546871</v>
      </c>
    </row>
    <row r="121" spans="1:15" ht="12.75">
      <c r="A121">
        <v>11.7</v>
      </c>
      <c r="B121" s="70">
        <f t="shared" si="3"/>
        <v>1866.4128506203117</v>
      </c>
      <c r="C121" s="70">
        <f>A121*Sheet1!D29</f>
        <v>1404</v>
      </c>
      <c r="E121" s="70">
        <f t="shared" si="4"/>
        <v>462.41285062031164</v>
      </c>
      <c r="O121" s="112">
        <f>Sheet1!F67</f>
        <v>3.37798853546871</v>
      </c>
    </row>
    <row r="122" spans="1:15" ht="12.75">
      <c r="A122">
        <v>11.8</v>
      </c>
      <c r="B122" s="70">
        <f t="shared" si="3"/>
        <v>1886.3511236786633</v>
      </c>
      <c r="C122" s="70">
        <f>A122*Sheet1!D29</f>
        <v>1416</v>
      </c>
      <c r="E122" s="70">
        <f t="shared" si="4"/>
        <v>470.3511236786632</v>
      </c>
      <c r="O122" s="112">
        <f>Sheet1!F67</f>
        <v>3.37798853546871</v>
      </c>
    </row>
    <row r="123" spans="1:15" ht="12.75">
      <c r="A123">
        <v>11.9</v>
      </c>
      <c r="B123" s="70">
        <f t="shared" si="3"/>
        <v>1906.3569565077241</v>
      </c>
      <c r="C123" s="70">
        <f>A123*Sheet1!D29</f>
        <v>1428</v>
      </c>
      <c r="E123" s="70">
        <f t="shared" si="4"/>
        <v>478.3569565077241</v>
      </c>
      <c r="O123" s="112">
        <f>Sheet1!F67</f>
        <v>3.37798853546871</v>
      </c>
    </row>
    <row r="124" spans="1:15" ht="12.75">
      <c r="A124">
        <v>12</v>
      </c>
      <c r="B124" s="70">
        <f t="shared" si="3"/>
        <v>1926.4303491074943</v>
      </c>
      <c r="C124" s="70">
        <f>A124*Sheet1!D29</f>
        <v>1440</v>
      </c>
      <c r="E124" s="70">
        <f t="shared" si="4"/>
        <v>486.43034910749424</v>
      </c>
      <c r="O124" s="112">
        <f>Sheet1!F67</f>
        <v>3.37798853546871</v>
      </c>
    </row>
    <row r="125" spans="1:15" ht="12.75">
      <c r="A125">
        <v>12.1</v>
      </c>
      <c r="B125" s="70">
        <f t="shared" si="3"/>
        <v>1946.5713014779737</v>
      </c>
      <c r="C125" s="70">
        <f>A125*Sheet1!D29</f>
        <v>1452</v>
      </c>
      <c r="E125" s="70">
        <f t="shared" si="4"/>
        <v>494.5713014779738</v>
      </c>
      <c r="O125" s="112">
        <f>Sheet1!F67</f>
        <v>3.37798853546871</v>
      </c>
    </row>
    <row r="126" spans="1:15" ht="12.75">
      <c r="A126">
        <v>12.2</v>
      </c>
      <c r="B126" s="70">
        <f t="shared" si="3"/>
        <v>1966.7798136191627</v>
      </c>
      <c r="C126" s="70">
        <f>A126*Sheet1!D29</f>
        <v>1464</v>
      </c>
      <c r="E126" s="70">
        <f t="shared" si="4"/>
        <v>502.7798136191627</v>
      </c>
      <c r="O126" s="112">
        <f>Sheet1!F67</f>
        <v>3.37798853546871</v>
      </c>
    </row>
    <row r="127" spans="1:15" ht="12.75">
      <c r="A127">
        <v>12.3</v>
      </c>
      <c r="B127" s="70">
        <f t="shared" si="3"/>
        <v>1987.0558855310612</v>
      </c>
      <c r="C127" s="70">
        <f>A127*Sheet1!D29</f>
        <v>1476</v>
      </c>
      <c r="E127" s="70">
        <f t="shared" si="4"/>
        <v>511.0558855310612</v>
      </c>
      <c r="O127" s="112">
        <f>Sheet1!F67</f>
        <v>3.37798853546871</v>
      </c>
    </row>
    <row r="128" spans="1:15" ht="12.75">
      <c r="A128">
        <v>12.4</v>
      </c>
      <c r="B128" s="70">
        <f t="shared" si="3"/>
        <v>2007.3995172136688</v>
      </c>
      <c r="C128" s="70">
        <f>A128*Sheet1!D29</f>
        <v>1488</v>
      </c>
      <c r="E128" s="70">
        <f t="shared" si="4"/>
        <v>519.3995172136689</v>
      </c>
      <c r="O128" s="112">
        <f>Sheet1!F67</f>
        <v>3.37798853546871</v>
      </c>
    </row>
    <row r="129" spans="1:15" ht="12.75">
      <c r="A129">
        <v>12.5</v>
      </c>
      <c r="B129" s="70">
        <f t="shared" si="3"/>
        <v>2027.810708666986</v>
      </c>
      <c r="C129" s="70">
        <f>A129*Sheet1!D29</f>
        <v>1500</v>
      </c>
      <c r="E129" s="70">
        <f t="shared" si="4"/>
        <v>527.810708666986</v>
      </c>
      <c r="O129" s="112">
        <f>Sheet1!F67</f>
        <v>3.37798853546871</v>
      </c>
    </row>
    <row r="130" spans="1:15" ht="12.75">
      <c r="A130">
        <v>12.6</v>
      </c>
      <c r="B130" s="70">
        <f t="shared" si="3"/>
        <v>2048.2894598910125</v>
      </c>
      <c r="C130" s="70">
        <f>A130*Sheet1!D29</f>
        <v>1512</v>
      </c>
      <c r="E130" s="70">
        <f t="shared" si="4"/>
        <v>536.2894598910124</v>
      </c>
      <c r="O130" s="112">
        <f>Sheet1!F67</f>
        <v>3.37798853546871</v>
      </c>
    </row>
    <row r="131" spans="1:15" ht="12.75">
      <c r="A131">
        <v>12.7</v>
      </c>
      <c r="B131" s="70">
        <f t="shared" si="3"/>
        <v>2068.8357708857484</v>
      </c>
      <c r="C131" s="70">
        <f>A131*Sheet1!D29</f>
        <v>1524</v>
      </c>
      <c r="E131" s="70">
        <f t="shared" si="4"/>
        <v>544.8357708857482</v>
      </c>
      <c r="O131" s="112">
        <f>Sheet1!F67</f>
        <v>3.37798853546871</v>
      </c>
    </row>
    <row r="132" spans="1:15" ht="12.75">
      <c r="A132">
        <v>12.8</v>
      </c>
      <c r="B132" s="70">
        <f t="shared" si="3"/>
        <v>2089.449641651194</v>
      </c>
      <c r="C132" s="70">
        <f>A132*Sheet1!D29</f>
        <v>1536</v>
      </c>
      <c r="E132" s="70">
        <f t="shared" si="4"/>
        <v>553.4496416511936</v>
      </c>
      <c r="O132" s="112">
        <f>Sheet1!F67</f>
        <v>3.37798853546871</v>
      </c>
    </row>
    <row r="133" spans="1:15" ht="12.75">
      <c r="A133">
        <v>12.9</v>
      </c>
      <c r="B133" s="70">
        <f aca="true" t="shared" si="5" ref="B133:B196">C133+E133</f>
        <v>2110.131072187348</v>
      </c>
      <c r="C133" s="70">
        <f>A133*Sheet1!D29</f>
        <v>1548</v>
      </c>
      <c r="E133" s="70">
        <f aca="true" t="shared" si="6" ref="E133:E196">(A133*A133)*O133</f>
        <v>562.131072187348</v>
      </c>
      <c r="O133" s="112">
        <f>Sheet1!F67</f>
        <v>3.37798853546871</v>
      </c>
    </row>
    <row r="134" spans="1:15" ht="12.75">
      <c r="A134">
        <v>13</v>
      </c>
      <c r="B134" s="70">
        <f t="shared" si="5"/>
        <v>2130.880062494212</v>
      </c>
      <c r="C134" s="70">
        <f>A134*Sheet1!D29</f>
        <v>1560</v>
      </c>
      <c r="E134" s="70">
        <f t="shared" si="6"/>
        <v>570.880062494212</v>
      </c>
      <c r="O134" s="112">
        <f>Sheet1!F67</f>
        <v>3.37798853546871</v>
      </c>
    </row>
    <row r="135" spans="1:15" ht="12.75">
      <c r="A135">
        <v>13.1</v>
      </c>
      <c r="B135" s="70">
        <f t="shared" si="5"/>
        <v>2151.6966125717854</v>
      </c>
      <c r="C135" s="70">
        <f>A135*Sheet1!D29</f>
        <v>1572</v>
      </c>
      <c r="E135" s="70">
        <f t="shared" si="6"/>
        <v>579.6966125717853</v>
      </c>
      <c r="O135" s="112">
        <f>Sheet1!F67</f>
        <v>3.37798853546871</v>
      </c>
    </row>
    <row r="136" spans="1:15" ht="12.75">
      <c r="A136">
        <v>13.2</v>
      </c>
      <c r="B136" s="70">
        <f t="shared" si="5"/>
        <v>2172.580722420068</v>
      </c>
      <c r="C136" s="70">
        <f>A136*Sheet1!D29</f>
        <v>1584</v>
      </c>
      <c r="E136" s="70">
        <f t="shared" si="6"/>
        <v>588.580722420068</v>
      </c>
      <c r="O136" s="112">
        <f>Sheet1!F67</f>
        <v>3.37798853546871</v>
      </c>
    </row>
    <row r="137" spans="1:15" ht="12.75">
      <c r="A137">
        <v>13.3</v>
      </c>
      <c r="B137" s="70">
        <f t="shared" si="5"/>
        <v>2193.53239203906</v>
      </c>
      <c r="C137" s="70">
        <f>A137*Sheet1!D29</f>
        <v>1596</v>
      </c>
      <c r="E137" s="70">
        <f t="shared" si="6"/>
        <v>597.5323920390601</v>
      </c>
      <c r="O137" s="112">
        <f>Sheet1!F67</f>
        <v>3.37798853546871</v>
      </c>
    </row>
    <row r="138" spans="1:15" ht="12.75">
      <c r="A138">
        <v>13.4</v>
      </c>
      <c r="B138" s="70">
        <f t="shared" si="5"/>
        <v>2214.551621428762</v>
      </c>
      <c r="C138" s="70">
        <f>A138*Sheet1!D29</f>
        <v>1608</v>
      </c>
      <c r="E138" s="70">
        <f t="shared" si="6"/>
        <v>606.5516214287616</v>
      </c>
      <c r="O138" s="112">
        <f>Sheet1!F67</f>
        <v>3.37798853546871</v>
      </c>
    </row>
    <row r="139" spans="1:15" ht="12.75">
      <c r="A139">
        <v>13.5</v>
      </c>
      <c r="B139" s="70">
        <f t="shared" si="5"/>
        <v>2235.6384105891725</v>
      </c>
      <c r="C139" s="70">
        <f>A139*Sheet1!D29</f>
        <v>1620</v>
      </c>
      <c r="E139" s="70">
        <f t="shared" si="6"/>
        <v>615.6384105891724</v>
      </c>
      <c r="O139" s="112">
        <f>Sheet1!F67</f>
        <v>3.37798853546871</v>
      </c>
    </row>
    <row r="140" spans="1:15" ht="12.75">
      <c r="A140">
        <v>13.6</v>
      </c>
      <c r="B140" s="70">
        <f t="shared" si="5"/>
        <v>2256.7927595202927</v>
      </c>
      <c r="C140" s="70">
        <f>A140*Sheet1!D29</f>
        <v>1632</v>
      </c>
      <c r="E140" s="70">
        <f t="shared" si="6"/>
        <v>624.7927595202925</v>
      </c>
      <c r="O140" s="112">
        <f>Sheet1!F67</f>
        <v>3.37798853546871</v>
      </c>
    </row>
    <row r="141" spans="1:15" ht="12.75">
      <c r="A141">
        <v>13.7</v>
      </c>
      <c r="B141" s="70">
        <f t="shared" si="5"/>
        <v>2278.014668222122</v>
      </c>
      <c r="C141" s="70">
        <f>A141*Sheet1!D29</f>
        <v>1644</v>
      </c>
      <c r="E141" s="70">
        <f t="shared" si="6"/>
        <v>634.014668222122</v>
      </c>
      <c r="O141" s="112">
        <f>Sheet1!F67</f>
        <v>3.37798853546871</v>
      </c>
    </row>
    <row r="142" spans="1:15" ht="12.75">
      <c r="A142">
        <v>13.8</v>
      </c>
      <c r="B142" s="70">
        <f t="shared" si="5"/>
        <v>2299.3041366946613</v>
      </c>
      <c r="C142" s="70">
        <f>A142*Sheet1!D29</f>
        <v>1656</v>
      </c>
      <c r="E142" s="70">
        <f t="shared" si="6"/>
        <v>643.3041366946612</v>
      </c>
      <c r="O142" s="112">
        <f>Sheet1!F67</f>
        <v>3.37798853546871</v>
      </c>
    </row>
    <row r="143" spans="1:15" ht="12.75">
      <c r="A143">
        <v>13.9</v>
      </c>
      <c r="B143" s="70">
        <f t="shared" si="5"/>
        <v>2320.6611649379092</v>
      </c>
      <c r="C143" s="70">
        <f>A143*Sheet1!D29</f>
        <v>1668</v>
      </c>
      <c r="E143" s="70">
        <f t="shared" si="6"/>
        <v>652.6611649379095</v>
      </c>
      <c r="O143" s="112">
        <f>Sheet1!F67</f>
        <v>3.37798853546871</v>
      </c>
    </row>
    <row r="144" spans="1:15" ht="12.75">
      <c r="A144">
        <v>14</v>
      </c>
      <c r="B144" s="70">
        <f t="shared" si="5"/>
        <v>2342.085752951867</v>
      </c>
      <c r="C144" s="70">
        <f>A144*Sheet1!D29</f>
        <v>1680</v>
      </c>
      <c r="E144" s="70">
        <f t="shared" si="6"/>
        <v>662.0857529518672</v>
      </c>
      <c r="O144" s="112">
        <f>Sheet1!F67</f>
        <v>3.37798853546871</v>
      </c>
    </row>
    <row r="145" spans="1:15" ht="12.75">
      <c r="A145">
        <v>14.1</v>
      </c>
      <c r="B145" s="70">
        <f t="shared" si="5"/>
        <v>2363.5779007365345</v>
      </c>
      <c r="C145" s="70">
        <f>A145*Sheet1!D29</f>
        <v>1692</v>
      </c>
      <c r="E145" s="70">
        <f t="shared" si="6"/>
        <v>671.5779007365343</v>
      </c>
      <c r="O145" s="112">
        <f>Sheet1!F67</f>
        <v>3.37798853546871</v>
      </c>
    </row>
    <row r="146" spans="1:15" ht="12.75">
      <c r="A146">
        <v>14.2</v>
      </c>
      <c r="B146" s="70">
        <f t="shared" si="5"/>
        <v>2385.1376082919105</v>
      </c>
      <c r="C146" s="70">
        <f>A146*Sheet1!D29</f>
        <v>1704</v>
      </c>
      <c r="E146" s="70">
        <f t="shared" si="6"/>
        <v>681.1376082919106</v>
      </c>
      <c r="O146" s="112">
        <f>Sheet1!F67</f>
        <v>3.37798853546871</v>
      </c>
    </row>
    <row r="147" spans="1:15" ht="12.75">
      <c r="A147">
        <v>14.3</v>
      </c>
      <c r="B147" s="70">
        <f t="shared" si="5"/>
        <v>2406.7648756179965</v>
      </c>
      <c r="C147" s="70">
        <f>A147*Sheet1!D29</f>
        <v>1716</v>
      </c>
      <c r="E147" s="70">
        <f t="shared" si="6"/>
        <v>690.7648756179965</v>
      </c>
      <c r="O147" s="112">
        <f>Sheet1!F67</f>
        <v>3.37798853546871</v>
      </c>
    </row>
    <row r="148" spans="1:15" ht="12.75">
      <c r="A148">
        <v>14.4</v>
      </c>
      <c r="B148" s="70">
        <f t="shared" si="5"/>
        <v>2428.459702714792</v>
      </c>
      <c r="C148" s="70">
        <f>A148*Sheet1!D29</f>
        <v>1728</v>
      </c>
      <c r="E148" s="70">
        <f t="shared" si="6"/>
        <v>700.4597027147918</v>
      </c>
      <c r="O148" s="112">
        <f>Sheet1!F67</f>
        <v>3.37798853546871</v>
      </c>
    </row>
    <row r="149" spans="1:15" ht="12.75">
      <c r="A149">
        <v>14.5</v>
      </c>
      <c r="B149" s="70">
        <f t="shared" si="5"/>
        <v>2450.222089582296</v>
      </c>
      <c r="C149" s="70">
        <f>A149*Sheet1!D29</f>
        <v>1740</v>
      </c>
      <c r="E149" s="70">
        <f t="shared" si="6"/>
        <v>710.2220895822962</v>
      </c>
      <c r="O149" s="112">
        <f>Sheet1!F67</f>
        <v>3.37798853546871</v>
      </c>
    </row>
    <row r="150" spans="1:15" ht="12.75">
      <c r="A150">
        <v>14.6</v>
      </c>
      <c r="B150" s="70">
        <f t="shared" si="5"/>
        <v>2472.05203622051</v>
      </c>
      <c r="C150" s="70">
        <f>A150*Sheet1!D29</f>
        <v>1752</v>
      </c>
      <c r="E150" s="70">
        <f t="shared" si="6"/>
        <v>720.0520362205102</v>
      </c>
      <c r="O150" s="112">
        <f>Sheet1!F67</f>
        <v>3.37798853546871</v>
      </c>
    </row>
    <row r="151" spans="1:15" ht="12.75">
      <c r="A151">
        <v>14.7</v>
      </c>
      <c r="B151" s="70">
        <f t="shared" si="5"/>
        <v>2493.9495426294334</v>
      </c>
      <c r="C151" s="70">
        <f>A151*Sheet1!D29</f>
        <v>1764</v>
      </c>
      <c r="E151" s="70">
        <f t="shared" si="6"/>
        <v>729.9495426294335</v>
      </c>
      <c r="O151" s="112">
        <f>Sheet1!F67</f>
        <v>3.37798853546871</v>
      </c>
    </row>
    <row r="152" spans="1:15" ht="12.75">
      <c r="A152">
        <v>14.8</v>
      </c>
      <c r="B152" s="70">
        <f t="shared" si="5"/>
        <v>2515.9146088090665</v>
      </c>
      <c r="C152" s="70">
        <f>A152*Sheet1!D29</f>
        <v>1776</v>
      </c>
      <c r="E152" s="70">
        <f t="shared" si="6"/>
        <v>739.9146088090663</v>
      </c>
      <c r="O152" s="112">
        <f>Sheet1!F67</f>
        <v>3.37798853546871</v>
      </c>
    </row>
    <row r="153" spans="1:15" ht="12.75">
      <c r="A153">
        <v>14.9</v>
      </c>
      <c r="B153" s="70">
        <f t="shared" si="5"/>
        <v>2537.9472347594083</v>
      </c>
      <c r="C153" s="70">
        <f>A153*Sheet1!D29</f>
        <v>1788</v>
      </c>
      <c r="E153" s="70">
        <f t="shared" si="6"/>
        <v>749.9472347594084</v>
      </c>
      <c r="O153" s="112">
        <f>Sheet1!F67</f>
        <v>3.37798853546871</v>
      </c>
    </row>
    <row r="154" spans="1:15" ht="12.75">
      <c r="A154">
        <v>15</v>
      </c>
      <c r="B154" s="70">
        <f t="shared" si="5"/>
        <v>2560.0474204804596</v>
      </c>
      <c r="C154" s="70">
        <f>A154*Sheet1!D29</f>
        <v>1800</v>
      </c>
      <c r="E154" s="70">
        <f t="shared" si="6"/>
        <v>760.0474204804598</v>
      </c>
      <c r="O154" s="112">
        <f>Sheet1!F67</f>
        <v>3.37798853546871</v>
      </c>
    </row>
    <row r="155" spans="1:15" ht="12.75">
      <c r="A155">
        <v>15.1</v>
      </c>
      <c r="B155" s="70">
        <f t="shared" si="5"/>
        <v>2582.2151659722203</v>
      </c>
      <c r="C155" s="70">
        <f>A155*Sheet1!D29</f>
        <v>1812</v>
      </c>
      <c r="E155" s="70">
        <f t="shared" si="6"/>
        <v>770.2151659722206</v>
      </c>
      <c r="O155" s="112">
        <f>Sheet1!F67</f>
        <v>3.37798853546871</v>
      </c>
    </row>
    <row r="156" spans="1:15" ht="12.75">
      <c r="A156">
        <v>15.2</v>
      </c>
      <c r="B156" s="70">
        <f t="shared" si="5"/>
        <v>2604.4504712346907</v>
      </c>
      <c r="C156" s="70">
        <f>A156*Sheet1!D29</f>
        <v>1824</v>
      </c>
      <c r="E156" s="70">
        <f t="shared" si="6"/>
        <v>780.4504712346908</v>
      </c>
      <c r="O156" s="112">
        <f>Sheet1!F67</f>
        <v>3.37798853546871</v>
      </c>
    </row>
    <row r="157" spans="1:15" ht="12.75">
      <c r="A157">
        <v>15.3</v>
      </c>
      <c r="B157" s="70">
        <f t="shared" si="5"/>
        <v>2626.7533362678705</v>
      </c>
      <c r="C157" s="70">
        <f>A157*Sheet1!D29</f>
        <v>1836</v>
      </c>
      <c r="E157" s="70">
        <f t="shared" si="6"/>
        <v>790.7533362678704</v>
      </c>
      <c r="O157" s="112">
        <f>Sheet1!F67</f>
        <v>3.37798853546871</v>
      </c>
    </row>
    <row r="158" spans="1:15" ht="12.75">
      <c r="A158">
        <v>15.4</v>
      </c>
      <c r="B158" s="70">
        <f t="shared" si="5"/>
        <v>2649.1237610717594</v>
      </c>
      <c r="C158" s="70">
        <f>A158*Sheet1!D29</f>
        <v>1848</v>
      </c>
      <c r="E158" s="70">
        <f t="shared" si="6"/>
        <v>801.1237610717593</v>
      </c>
      <c r="O158" s="112">
        <f>Sheet1!F67</f>
        <v>3.37798853546871</v>
      </c>
    </row>
    <row r="159" spans="1:15" ht="12.75">
      <c r="A159">
        <v>15.5</v>
      </c>
      <c r="B159" s="70">
        <f t="shared" si="5"/>
        <v>2671.561745646358</v>
      </c>
      <c r="C159" s="70">
        <f>A159*Sheet1!D29</f>
        <v>1860</v>
      </c>
      <c r="E159" s="70">
        <f t="shared" si="6"/>
        <v>811.5617456463576</v>
      </c>
      <c r="O159" s="112">
        <f>Sheet1!F67</f>
        <v>3.37798853546871</v>
      </c>
    </row>
    <row r="160" spans="1:15" ht="12.75">
      <c r="A160">
        <v>15.6</v>
      </c>
      <c r="B160" s="70">
        <f t="shared" si="5"/>
        <v>2694.0672899916653</v>
      </c>
      <c r="C160" s="70">
        <f>A160*Sheet1!D29</f>
        <v>1872</v>
      </c>
      <c r="E160" s="70">
        <f t="shared" si="6"/>
        <v>822.0672899916652</v>
      </c>
      <c r="O160" s="112">
        <f>Sheet1!F67</f>
        <v>3.37798853546871</v>
      </c>
    </row>
    <row r="161" spans="1:15" ht="12.75">
      <c r="A161">
        <v>15.7</v>
      </c>
      <c r="B161" s="70">
        <f t="shared" si="5"/>
        <v>2716.6403941076824</v>
      </c>
      <c r="C161" s="70">
        <f>A161*Sheet1!D29</f>
        <v>1884</v>
      </c>
      <c r="E161" s="70">
        <f t="shared" si="6"/>
        <v>832.6403941076823</v>
      </c>
      <c r="O161" s="112">
        <f>Sheet1!F67</f>
        <v>3.37798853546871</v>
      </c>
    </row>
    <row r="162" spans="1:15" ht="12.75">
      <c r="A162">
        <v>15.8</v>
      </c>
      <c r="B162" s="70">
        <f t="shared" si="5"/>
        <v>2739.281057994409</v>
      </c>
      <c r="C162" s="70">
        <f>A162*Sheet1!D29</f>
        <v>1896</v>
      </c>
      <c r="E162" s="70">
        <f t="shared" si="6"/>
        <v>843.2810579944088</v>
      </c>
      <c r="O162" s="112">
        <f>Sheet1!F67</f>
        <v>3.37798853546871</v>
      </c>
    </row>
    <row r="163" spans="1:15" ht="12.75">
      <c r="A163">
        <v>15.9</v>
      </c>
      <c r="B163" s="70">
        <f t="shared" si="5"/>
        <v>2761.9892816518445</v>
      </c>
      <c r="C163" s="70">
        <f>A163*Sheet1!D29</f>
        <v>1908</v>
      </c>
      <c r="E163" s="70">
        <f t="shared" si="6"/>
        <v>853.9892816518446</v>
      </c>
      <c r="O163" s="112">
        <f>Sheet1!F67</f>
        <v>3.37798853546871</v>
      </c>
    </row>
    <row r="164" spans="1:15" ht="12.75">
      <c r="A164">
        <v>16</v>
      </c>
      <c r="B164" s="70">
        <f t="shared" si="5"/>
        <v>2784.7650650799897</v>
      </c>
      <c r="C164" s="70">
        <f>A164*Sheet1!D29</f>
        <v>1920</v>
      </c>
      <c r="E164" s="70">
        <f t="shared" si="6"/>
        <v>864.7650650799898</v>
      </c>
      <c r="O164" s="112">
        <f>Sheet1!F67</f>
        <v>3.37798853546871</v>
      </c>
    </row>
    <row r="165" spans="1:15" ht="12.75">
      <c r="A165">
        <v>16.1</v>
      </c>
      <c r="B165" s="70">
        <f t="shared" si="5"/>
        <v>2807.6084082788448</v>
      </c>
      <c r="C165" s="70">
        <f>A165*Sheet1!D29</f>
        <v>1932.0000000000002</v>
      </c>
      <c r="E165" s="70">
        <f t="shared" si="6"/>
        <v>875.6084082788444</v>
      </c>
      <c r="O165" s="112">
        <f>Sheet1!F67</f>
        <v>3.37798853546871</v>
      </c>
    </row>
    <row r="166" spans="1:15" ht="12.75">
      <c r="A166">
        <v>16.2</v>
      </c>
      <c r="B166" s="70">
        <f t="shared" si="5"/>
        <v>2830.5193112484085</v>
      </c>
      <c r="C166" s="70">
        <f>A166*Sheet1!D29</f>
        <v>1944</v>
      </c>
      <c r="E166" s="70">
        <f t="shared" si="6"/>
        <v>886.5193112484083</v>
      </c>
      <c r="O166" s="112">
        <f>Sheet1!F67</f>
        <v>3.37798853546871</v>
      </c>
    </row>
    <row r="167" spans="1:15" ht="12.75">
      <c r="A167">
        <v>16.3</v>
      </c>
      <c r="B167" s="70">
        <f t="shared" si="5"/>
        <v>2853.4977739886817</v>
      </c>
      <c r="C167" s="70">
        <f>A167*Sheet1!D29</f>
        <v>1956</v>
      </c>
      <c r="E167" s="70">
        <f t="shared" si="6"/>
        <v>897.4977739886816</v>
      </c>
      <c r="O167" s="112">
        <f>Sheet1!F67</f>
        <v>3.37798853546871</v>
      </c>
    </row>
    <row r="168" spans="1:15" ht="12.75">
      <c r="A168">
        <v>16.4</v>
      </c>
      <c r="B168" s="70">
        <f t="shared" si="5"/>
        <v>2876.543796499664</v>
      </c>
      <c r="C168" s="70">
        <f>A168*Sheet1!D29</f>
        <v>1967.9999999999998</v>
      </c>
      <c r="E168" s="70">
        <f t="shared" si="6"/>
        <v>908.5437964996642</v>
      </c>
      <c r="O168" s="112">
        <f>Sheet1!F67</f>
        <v>3.37798853546871</v>
      </c>
    </row>
    <row r="169" spans="1:15" ht="12.75">
      <c r="A169">
        <v>16.5</v>
      </c>
      <c r="B169" s="70">
        <f t="shared" si="5"/>
        <v>2899.6573787813563</v>
      </c>
      <c r="C169" s="70">
        <f>A169*Sheet1!D29</f>
        <v>1980</v>
      </c>
      <c r="E169" s="70">
        <f t="shared" si="6"/>
        <v>919.6573787813563</v>
      </c>
      <c r="O169" s="112">
        <f>Sheet1!F67</f>
        <v>3.37798853546871</v>
      </c>
    </row>
    <row r="170" spans="1:15" ht="12.75">
      <c r="A170">
        <v>16.6</v>
      </c>
      <c r="B170" s="70">
        <f t="shared" si="5"/>
        <v>2922.838520833758</v>
      </c>
      <c r="C170" s="70">
        <f>A170*Sheet1!D29</f>
        <v>1992.0000000000002</v>
      </c>
      <c r="E170" s="70">
        <f t="shared" si="6"/>
        <v>930.8385208337579</v>
      </c>
      <c r="O170" s="112">
        <f>Sheet1!F67</f>
        <v>3.37798853546871</v>
      </c>
    </row>
    <row r="171" spans="1:15" ht="12.75">
      <c r="A171">
        <v>16.7</v>
      </c>
      <c r="B171" s="70">
        <f t="shared" si="5"/>
        <v>2946.0872226568686</v>
      </c>
      <c r="C171" s="70">
        <f>A171*Sheet1!D29</f>
        <v>2004</v>
      </c>
      <c r="E171" s="70">
        <f t="shared" si="6"/>
        <v>942.0872226568684</v>
      </c>
      <c r="O171" s="112">
        <f>Sheet1!F67</f>
        <v>3.37798853546871</v>
      </c>
    </row>
    <row r="172" spans="1:15" ht="12.75">
      <c r="A172">
        <v>16.8</v>
      </c>
      <c r="B172" s="70">
        <f t="shared" si="5"/>
        <v>2969.403484250689</v>
      </c>
      <c r="C172" s="70">
        <f>A172*Sheet1!D29</f>
        <v>2016</v>
      </c>
      <c r="E172" s="70">
        <f t="shared" si="6"/>
        <v>953.4034842506887</v>
      </c>
      <c r="O172" s="112">
        <f>Sheet1!F67</f>
        <v>3.37798853546871</v>
      </c>
    </row>
    <row r="173" spans="1:15" ht="12.75">
      <c r="A173">
        <v>16.9</v>
      </c>
      <c r="B173" s="70">
        <f t="shared" si="5"/>
        <v>2992.787305615218</v>
      </c>
      <c r="C173" s="70">
        <f>A173*Sheet1!D29</f>
        <v>2027.9999999999998</v>
      </c>
      <c r="E173" s="70">
        <f t="shared" si="6"/>
        <v>964.7873056152181</v>
      </c>
      <c r="O173" s="112">
        <f>Sheet1!F67</f>
        <v>3.37798853546871</v>
      </c>
    </row>
    <row r="174" spans="1:15" ht="12.75">
      <c r="A174">
        <v>17</v>
      </c>
      <c r="B174" s="70">
        <f t="shared" si="5"/>
        <v>3016.2386867504574</v>
      </c>
      <c r="C174" s="70">
        <f>A174*Sheet1!D29</f>
        <v>2040</v>
      </c>
      <c r="E174" s="70">
        <f t="shared" si="6"/>
        <v>976.2386867504572</v>
      </c>
      <c r="O174" s="112">
        <f>Sheet1!F67</f>
        <v>3.37798853546871</v>
      </c>
    </row>
    <row r="175" spans="1:15" ht="12.75">
      <c r="A175">
        <v>17.1</v>
      </c>
      <c r="B175" s="70">
        <f t="shared" si="5"/>
        <v>3039.7576276564055</v>
      </c>
      <c r="C175" s="70">
        <f>A175*Sheet1!D29</f>
        <v>2052</v>
      </c>
      <c r="E175" s="70">
        <f t="shared" si="6"/>
        <v>987.7576276564056</v>
      </c>
      <c r="O175" s="112">
        <f>Sheet1!F67</f>
        <v>3.37798853546871</v>
      </c>
    </row>
    <row r="176" spans="1:15" ht="12.75">
      <c r="A176">
        <v>17.2</v>
      </c>
      <c r="B176" s="70">
        <f t="shared" si="5"/>
        <v>3063.344128333063</v>
      </c>
      <c r="C176" s="70">
        <f>A176*Sheet1!D29</f>
        <v>2064</v>
      </c>
      <c r="E176" s="70">
        <f t="shared" si="6"/>
        <v>999.344128333063</v>
      </c>
      <c r="O176" s="112">
        <f>Sheet1!F67</f>
        <v>3.37798853546871</v>
      </c>
    </row>
    <row r="177" spans="1:15" ht="12.75">
      <c r="A177">
        <v>17.3</v>
      </c>
      <c r="B177" s="70">
        <f t="shared" si="5"/>
        <v>3086.99818878043</v>
      </c>
      <c r="C177" s="70">
        <f>A177*Sheet1!D29</f>
        <v>2076</v>
      </c>
      <c r="E177" s="70">
        <f t="shared" si="6"/>
        <v>1010.9981887804303</v>
      </c>
      <c r="O177" s="112">
        <f>Sheet1!F67</f>
        <v>3.37798853546871</v>
      </c>
    </row>
    <row r="178" spans="1:15" ht="12.75">
      <c r="A178">
        <v>17.4</v>
      </c>
      <c r="B178" s="70">
        <f t="shared" si="5"/>
        <v>3110.7198089985063</v>
      </c>
      <c r="C178" s="70">
        <f>A178*Sheet1!D29</f>
        <v>2088</v>
      </c>
      <c r="E178" s="70">
        <f t="shared" si="6"/>
        <v>1022.7198089985064</v>
      </c>
      <c r="O178" s="112">
        <f>Sheet1!F67</f>
        <v>3.37798853546871</v>
      </c>
    </row>
    <row r="179" spans="1:15" ht="12.75">
      <c r="A179">
        <v>17.5</v>
      </c>
      <c r="B179" s="70">
        <f t="shared" si="5"/>
        <v>3134.5089889872925</v>
      </c>
      <c r="C179" s="70">
        <f>A179*Sheet1!D29</f>
        <v>2100</v>
      </c>
      <c r="E179" s="70">
        <f t="shared" si="6"/>
        <v>1034.5089889872925</v>
      </c>
      <c r="O179" s="112">
        <f>Sheet1!F67</f>
        <v>3.37798853546871</v>
      </c>
    </row>
    <row r="180" spans="1:15" ht="12.75">
      <c r="A180">
        <v>17.6</v>
      </c>
      <c r="B180" s="70">
        <f t="shared" si="5"/>
        <v>3158.3657287467877</v>
      </c>
      <c r="C180" s="70">
        <f>A180*Sheet1!D29</f>
        <v>2112</v>
      </c>
      <c r="E180" s="70">
        <f t="shared" si="6"/>
        <v>1046.3657287467877</v>
      </c>
      <c r="O180" s="112">
        <f>Sheet1!F67</f>
        <v>3.37798853546871</v>
      </c>
    </row>
    <row r="181" spans="1:15" ht="12.75">
      <c r="A181">
        <v>17.7</v>
      </c>
      <c r="B181" s="70">
        <f t="shared" si="5"/>
        <v>3182.290028276992</v>
      </c>
      <c r="C181" s="70">
        <f>A181*Sheet1!D29</f>
        <v>2124</v>
      </c>
      <c r="E181" s="70">
        <f t="shared" si="6"/>
        <v>1058.290028276992</v>
      </c>
      <c r="O181" s="112">
        <f>Sheet1!F67</f>
        <v>3.37798853546871</v>
      </c>
    </row>
    <row r="182" spans="1:15" ht="12.75">
      <c r="A182">
        <v>17.8</v>
      </c>
      <c r="B182" s="70">
        <f t="shared" si="5"/>
        <v>3206.281887577906</v>
      </c>
      <c r="C182" s="70">
        <f>A182*Sheet1!D29</f>
        <v>2136</v>
      </c>
      <c r="E182" s="70">
        <f t="shared" si="6"/>
        <v>1070.2818875779062</v>
      </c>
      <c r="O182" s="112">
        <f>Sheet1!F67</f>
        <v>3.37798853546871</v>
      </c>
    </row>
    <row r="183" spans="1:15" ht="12.75">
      <c r="A183">
        <v>17.9</v>
      </c>
      <c r="B183" s="70">
        <f t="shared" si="5"/>
        <v>3230.3413066495295</v>
      </c>
      <c r="C183" s="70">
        <f>A183*Sheet1!D29</f>
        <v>2148</v>
      </c>
      <c r="E183" s="70">
        <f t="shared" si="6"/>
        <v>1082.3413066495293</v>
      </c>
      <c r="O183" s="112">
        <f>Sheet1!F67</f>
        <v>3.37798853546871</v>
      </c>
    </row>
    <row r="184" spans="1:15" ht="12.75">
      <c r="A184">
        <v>18</v>
      </c>
      <c r="B184" s="70">
        <f t="shared" si="5"/>
        <v>3254.468285491862</v>
      </c>
      <c r="C184" s="70">
        <f>A184*Sheet1!D29</f>
        <v>2160</v>
      </c>
      <c r="E184" s="70">
        <f t="shared" si="6"/>
        <v>1094.4682854918622</v>
      </c>
      <c r="O184" s="112">
        <f>Sheet1!F67</f>
        <v>3.37798853546871</v>
      </c>
    </row>
    <row r="185" spans="1:15" ht="12.75">
      <c r="A185">
        <v>18.1</v>
      </c>
      <c r="B185" s="70">
        <f t="shared" si="5"/>
        <v>3278.6628241049043</v>
      </c>
      <c r="C185" s="70">
        <f>A185*Sheet1!D29</f>
        <v>2172</v>
      </c>
      <c r="E185" s="70">
        <f t="shared" si="6"/>
        <v>1106.6628241049043</v>
      </c>
      <c r="O185" s="112">
        <f>Sheet1!F67</f>
        <v>3.37798853546871</v>
      </c>
    </row>
    <row r="186" spans="1:15" ht="12.75">
      <c r="A186">
        <v>18.2</v>
      </c>
      <c r="B186" s="70">
        <f t="shared" si="5"/>
        <v>3302.9249224886553</v>
      </c>
      <c r="C186" s="70">
        <f>A186*Sheet1!D29</f>
        <v>2184</v>
      </c>
      <c r="E186" s="70">
        <f t="shared" si="6"/>
        <v>1118.9249224886553</v>
      </c>
      <c r="O186" s="112">
        <f>Sheet1!F67</f>
        <v>3.37798853546871</v>
      </c>
    </row>
    <row r="187" spans="1:15" ht="12.75">
      <c r="A187">
        <v>18.3</v>
      </c>
      <c r="B187" s="70">
        <f t="shared" si="5"/>
        <v>3327.2545806431162</v>
      </c>
      <c r="C187" s="70">
        <f>A187*Sheet1!D29</f>
        <v>2196</v>
      </c>
      <c r="E187" s="70">
        <f t="shared" si="6"/>
        <v>1131.2545806431165</v>
      </c>
      <c r="O187" s="112">
        <f>Sheet1!F67</f>
        <v>3.37798853546871</v>
      </c>
    </row>
    <row r="188" spans="1:15" ht="12.75">
      <c r="A188">
        <v>18.4</v>
      </c>
      <c r="B188" s="70">
        <f t="shared" si="5"/>
        <v>3351.6517985682863</v>
      </c>
      <c r="C188" s="70">
        <f>A188*Sheet1!D29</f>
        <v>2208</v>
      </c>
      <c r="E188" s="70">
        <f t="shared" si="6"/>
        <v>1143.6517985682863</v>
      </c>
      <c r="O188" s="112">
        <f>Sheet1!F67</f>
        <v>3.37798853546871</v>
      </c>
    </row>
    <row r="189" spans="1:15" ht="12.75">
      <c r="A189">
        <v>18.5</v>
      </c>
      <c r="B189" s="70">
        <f t="shared" si="5"/>
        <v>3376.116576264166</v>
      </c>
      <c r="C189" s="70">
        <f>A189*Sheet1!D29</f>
        <v>2220</v>
      </c>
      <c r="E189" s="70">
        <f t="shared" si="6"/>
        <v>1156.116576264166</v>
      </c>
      <c r="O189" s="112">
        <f>Sheet1!F67</f>
        <v>3.37798853546871</v>
      </c>
    </row>
    <row r="190" spans="1:15" ht="12.75">
      <c r="A190">
        <v>18.6</v>
      </c>
      <c r="B190" s="70">
        <f t="shared" si="5"/>
        <v>3400.6489137307553</v>
      </c>
      <c r="C190" s="70">
        <f>A190*Sheet1!D29</f>
        <v>2232</v>
      </c>
      <c r="E190" s="70">
        <f t="shared" si="6"/>
        <v>1168.648913730755</v>
      </c>
      <c r="O190" s="112">
        <f>Sheet1!F67</f>
        <v>3.37798853546871</v>
      </c>
    </row>
    <row r="191" spans="1:15" ht="12.75">
      <c r="A191">
        <v>18.7</v>
      </c>
      <c r="B191" s="70">
        <f t="shared" si="5"/>
        <v>3425.2488109680535</v>
      </c>
      <c r="C191" s="70">
        <f>A191*Sheet1!D29</f>
        <v>2244</v>
      </c>
      <c r="E191" s="70">
        <f t="shared" si="6"/>
        <v>1181.2488109680532</v>
      </c>
      <c r="O191" s="112">
        <f>Sheet1!F67</f>
        <v>3.37798853546871</v>
      </c>
    </row>
    <row r="192" spans="1:15" ht="12.75">
      <c r="A192">
        <v>18.8</v>
      </c>
      <c r="B192" s="70">
        <f t="shared" si="5"/>
        <v>3449.916267976061</v>
      </c>
      <c r="C192" s="70">
        <f>A192*Sheet1!D29</f>
        <v>2256</v>
      </c>
      <c r="E192" s="70">
        <f t="shared" si="6"/>
        <v>1193.9162679760611</v>
      </c>
      <c r="O192" s="112">
        <f>Sheet1!F67</f>
        <v>3.37798853546871</v>
      </c>
    </row>
    <row r="193" spans="1:15" ht="12.75">
      <c r="A193">
        <v>18.9</v>
      </c>
      <c r="B193" s="70">
        <f t="shared" si="5"/>
        <v>3474.6512847547774</v>
      </c>
      <c r="C193" s="70">
        <f>A193*Sheet1!D29</f>
        <v>2268</v>
      </c>
      <c r="E193" s="70">
        <f t="shared" si="6"/>
        <v>1206.6512847547776</v>
      </c>
      <c r="O193" s="112">
        <f>Sheet1!F67</f>
        <v>3.37798853546871</v>
      </c>
    </row>
    <row r="194" spans="1:15" ht="12.75">
      <c r="A194">
        <v>19</v>
      </c>
      <c r="B194" s="70">
        <f t="shared" si="5"/>
        <v>3499.453861304204</v>
      </c>
      <c r="C194" s="70">
        <f>A194*Sheet1!D29</f>
        <v>2280</v>
      </c>
      <c r="E194" s="70">
        <f t="shared" si="6"/>
        <v>1219.4538613042043</v>
      </c>
      <c r="O194" s="112">
        <f>Sheet1!F67</f>
        <v>3.37798853546871</v>
      </c>
    </row>
    <row r="195" spans="1:15" ht="12.75">
      <c r="A195">
        <v>19.1</v>
      </c>
      <c r="B195" s="70">
        <f t="shared" si="5"/>
        <v>3524.3239976243403</v>
      </c>
      <c r="C195" s="70">
        <f>A195*Sheet1!D29</f>
        <v>2292</v>
      </c>
      <c r="E195" s="70">
        <f t="shared" si="6"/>
        <v>1232.3239976243403</v>
      </c>
      <c r="O195" s="112">
        <f>Sheet1!F67</f>
        <v>3.37798853546871</v>
      </c>
    </row>
    <row r="196" spans="1:15" ht="12.75">
      <c r="A196">
        <v>19.2</v>
      </c>
      <c r="B196" s="70">
        <f t="shared" si="5"/>
        <v>3549.261693715185</v>
      </c>
      <c r="C196" s="70">
        <f>A196*Sheet1!D29</f>
        <v>2304</v>
      </c>
      <c r="E196" s="70">
        <f t="shared" si="6"/>
        <v>1245.2616937151852</v>
      </c>
      <c r="O196" s="112">
        <f>Sheet1!F67</f>
        <v>3.37798853546871</v>
      </c>
    </row>
    <row r="197" spans="1:15" ht="12.75">
      <c r="A197">
        <v>19.3</v>
      </c>
      <c r="B197" s="70">
        <f aca="true" t="shared" si="7" ref="B197:B260">C197+E197</f>
        <v>3574.2669495767395</v>
      </c>
      <c r="C197" s="70">
        <f>A197*Sheet1!D29</f>
        <v>2316</v>
      </c>
      <c r="E197" s="70">
        <f aca="true" t="shared" si="8" ref="E197:E260">(A197*A197)*O197</f>
        <v>1258.2669495767398</v>
      </c>
      <c r="O197" s="112">
        <f>Sheet1!F67</f>
        <v>3.37798853546871</v>
      </c>
    </row>
    <row r="198" spans="1:15" ht="12.75">
      <c r="A198">
        <v>19.4</v>
      </c>
      <c r="B198" s="70">
        <f t="shared" si="7"/>
        <v>3599.3397652090034</v>
      </c>
      <c r="C198" s="70">
        <f>A198*Sheet1!D29</f>
        <v>2328</v>
      </c>
      <c r="E198" s="70">
        <f t="shared" si="8"/>
        <v>1271.3397652090036</v>
      </c>
      <c r="O198" s="112">
        <f>Sheet1!F67</f>
        <v>3.37798853546871</v>
      </c>
    </row>
    <row r="199" spans="1:15" ht="12.75">
      <c r="A199">
        <v>19.5</v>
      </c>
      <c r="B199" s="70">
        <f t="shared" si="7"/>
        <v>3624.480140611977</v>
      </c>
      <c r="C199" s="70">
        <f>A199*Sheet1!D29</f>
        <v>2340</v>
      </c>
      <c r="E199" s="70">
        <f t="shared" si="8"/>
        <v>1284.480140611977</v>
      </c>
      <c r="O199" s="112">
        <f>Sheet1!F67</f>
        <v>3.37798853546871</v>
      </c>
    </row>
    <row r="200" spans="1:15" ht="12.75">
      <c r="A200">
        <v>19.6</v>
      </c>
      <c r="B200" s="70">
        <f t="shared" si="7"/>
        <v>3649.6880757856597</v>
      </c>
      <c r="C200" s="70">
        <f>A200*Sheet1!D29</f>
        <v>2352</v>
      </c>
      <c r="E200" s="70">
        <f t="shared" si="8"/>
        <v>1297.68807578566</v>
      </c>
      <c r="O200" s="112">
        <f>Sheet1!F67</f>
        <v>3.37798853546871</v>
      </c>
    </row>
    <row r="201" spans="1:15" ht="12.75">
      <c r="A201">
        <v>19.7</v>
      </c>
      <c r="B201" s="70">
        <f t="shared" si="7"/>
        <v>3674.9635707300513</v>
      </c>
      <c r="C201" s="70">
        <f>A201*Sheet1!D29</f>
        <v>2364</v>
      </c>
      <c r="E201" s="70">
        <f t="shared" si="8"/>
        <v>1310.9635707300515</v>
      </c>
      <c r="O201" s="112">
        <f>Sheet1!F67</f>
        <v>3.37798853546871</v>
      </c>
    </row>
    <row r="202" spans="1:15" ht="12.75">
      <c r="A202">
        <v>19.8</v>
      </c>
      <c r="B202" s="70">
        <f t="shared" si="7"/>
        <v>3700.3066254451533</v>
      </c>
      <c r="C202" s="70">
        <f>A202*Sheet1!D29</f>
        <v>2376</v>
      </c>
      <c r="E202" s="70">
        <f t="shared" si="8"/>
        <v>1324.3066254451533</v>
      </c>
      <c r="O202" s="112">
        <f>Sheet1!F67</f>
        <v>3.37798853546871</v>
      </c>
    </row>
    <row r="203" spans="1:15" ht="12.75">
      <c r="A203">
        <v>19.9</v>
      </c>
      <c r="B203" s="70">
        <f t="shared" si="7"/>
        <v>3725.717239930964</v>
      </c>
      <c r="C203" s="70">
        <f>A203*Sheet1!D29</f>
        <v>2388</v>
      </c>
      <c r="E203" s="70">
        <f t="shared" si="8"/>
        <v>1337.7172399309636</v>
      </c>
      <c r="O203" s="112">
        <f>Sheet1!F67</f>
        <v>3.37798853546871</v>
      </c>
    </row>
    <row r="204" spans="1:15" ht="12.75">
      <c r="A204">
        <v>20</v>
      </c>
      <c r="B204" s="70">
        <f t="shared" si="7"/>
        <v>3751.195414187484</v>
      </c>
      <c r="C204" s="70">
        <f>A204*Sheet1!D29</f>
        <v>2400</v>
      </c>
      <c r="E204" s="70">
        <f t="shared" si="8"/>
        <v>1351.195414187484</v>
      </c>
      <c r="O204" s="112">
        <f>Sheet1!F67</f>
        <v>3.37798853546871</v>
      </c>
    </row>
    <row r="205" spans="1:15" ht="12.75">
      <c r="A205">
        <v>20.5</v>
      </c>
      <c r="B205" s="70">
        <f t="shared" si="7"/>
        <v>3879.5996820307255</v>
      </c>
      <c r="C205" s="70">
        <f>A205*Sheet1!D29</f>
        <v>2460</v>
      </c>
      <c r="E205" s="70">
        <f t="shared" si="8"/>
        <v>1419.5996820307255</v>
      </c>
      <c r="O205" s="112">
        <f>Sheet1!F67</f>
        <v>3.37798853546871</v>
      </c>
    </row>
    <row r="206" spans="1:15" ht="12.75">
      <c r="A206">
        <v>21</v>
      </c>
      <c r="B206" s="70">
        <f t="shared" si="7"/>
        <v>4009.6929441417014</v>
      </c>
      <c r="C206" s="70">
        <f>A206*Sheet1!D29</f>
        <v>2520</v>
      </c>
      <c r="E206" s="70">
        <f t="shared" si="8"/>
        <v>1489.6929441417012</v>
      </c>
      <c r="O206" s="112">
        <f>Sheet1!F67</f>
        <v>3.37798853546871</v>
      </c>
    </row>
    <row r="207" spans="1:15" ht="12.75">
      <c r="A207">
        <v>21.5</v>
      </c>
      <c r="B207" s="70">
        <f t="shared" si="7"/>
        <v>4141.475200520411</v>
      </c>
      <c r="C207" s="70">
        <f>A207*Sheet1!D29</f>
        <v>2580</v>
      </c>
      <c r="E207" s="70">
        <f t="shared" si="8"/>
        <v>1561.4752005204111</v>
      </c>
      <c r="O207" s="112">
        <f>Sheet1!F67</f>
        <v>3.37798853546871</v>
      </c>
    </row>
    <row r="208" spans="1:15" ht="12.75">
      <c r="A208">
        <v>22</v>
      </c>
      <c r="B208" s="70">
        <f t="shared" si="7"/>
        <v>4274.946451166856</v>
      </c>
      <c r="C208" s="70">
        <f>A208*Sheet1!D29</f>
        <v>2640</v>
      </c>
      <c r="E208" s="70">
        <f t="shared" si="8"/>
        <v>1634.9464511668557</v>
      </c>
      <c r="O208" s="112">
        <f>Sheet1!F67</f>
        <v>3.37798853546871</v>
      </c>
    </row>
    <row r="209" spans="1:15" ht="12.75">
      <c r="A209">
        <v>22.5</v>
      </c>
      <c r="B209" s="70">
        <f t="shared" si="7"/>
        <v>4410.106696081035</v>
      </c>
      <c r="C209" s="70">
        <f>A209*Sheet1!D29</f>
        <v>2700</v>
      </c>
      <c r="E209" s="70">
        <f t="shared" si="8"/>
        <v>1710.1066960810344</v>
      </c>
      <c r="O209" s="112">
        <f>Sheet1!F67</f>
        <v>3.37798853546871</v>
      </c>
    </row>
    <row r="210" spans="1:15" ht="12.75">
      <c r="A210">
        <v>23</v>
      </c>
      <c r="B210" s="70">
        <f t="shared" si="7"/>
        <v>4546.955935262948</v>
      </c>
      <c r="C210" s="70">
        <f>A210*Sheet1!D29</f>
        <v>2760</v>
      </c>
      <c r="E210" s="70">
        <f t="shared" si="8"/>
        <v>1786.9559352629476</v>
      </c>
      <c r="O210" s="112">
        <f>Sheet1!F67</f>
        <v>3.37798853546871</v>
      </c>
    </row>
    <row r="211" spans="1:15" ht="12.75">
      <c r="A211">
        <v>23.5</v>
      </c>
      <c r="B211" s="70">
        <f t="shared" si="7"/>
        <v>4685.494168712596</v>
      </c>
      <c r="C211" s="70">
        <f>A211*Sheet1!D29</f>
        <v>2820</v>
      </c>
      <c r="E211" s="70">
        <f t="shared" si="8"/>
        <v>1865.4941687125952</v>
      </c>
      <c r="O211" s="112">
        <f>Sheet1!F67</f>
        <v>3.37798853546871</v>
      </c>
    </row>
    <row r="212" spans="1:15" ht="12.75">
      <c r="A212">
        <v>24</v>
      </c>
      <c r="B212" s="70">
        <f t="shared" si="7"/>
        <v>4825.721396429977</v>
      </c>
      <c r="C212" s="70">
        <f>A212*Sheet1!D29</f>
        <v>2880</v>
      </c>
      <c r="E212" s="70">
        <f t="shared" si="8"/>
        <v>1945.721396429977</v>
      </c>
      <c r="O212" s="112">
        <f>Sheet1!F67</f>
        <v>3.37798853546871</v>
      </c>
    </row>
    <row r="213" spans="1:15" ht="12.75">
      <c r="A213">
        <v>24.5</v>
      </c>
      <c r="B213" s="70">
        <f t="shared" si="7"/>
        <v>4967.637618415093</v>
      </c>
      <c r="C213" s="70">
        <f>A213*Sheet1!D29</f>
        <v>2940</v>
      </c>
      <c r="E213" s="70">
        <f t="shared" si="8"/>
        <v>2027.6376184150931</v>
      </c>
      <c r="O213" s="112">
        <f>Sheet1!F67</f>
        <v>3.37798853546871</v>
      </c>
    </row>
    <row r="214" spans="1:15" ht="12.75">
      <c r="A214">
        <v>25</v>
      </c>
      <c r="B214" s="70">
        <f t="shared" si="7"/>
        <v>5111.242834667944</v>
      </c>
      <c r="C214" s="70">
        <f>A214*Sheet1!D29</f>
        <v>3000</v>
      </c>
      <c r="E214" s="70">
        <f t="shared" si="8"/>
        <v>2111.242834667944</v>
      </c>
      <c r="O214" s="112">
        <f>Sheet1!F67</f>
        <v>3.37798853546871</v>
      </c>
    </row>
    <row r="215" spans="1:15" ht="12.75">
      <c r="A215">
        <v>25.5</v>
      </c>
      <c r="B215" s="70">
        <f t="shared" si="7"/>
        <v>5256.537045188528</v>
      </c>
      <c r="C215" s="70">
        <f>A215*Sheet1!D29</f>
        <v>3060</v>
      </c>
      <c r="E215" s="70">
        <f t="shared" si="8"/>
        <v>2196.5370451885287</v>
      </c>
      <c r="O215" s="112">
        <f>Sheet1!F67</f>
        <v>3.37798853546871</v>
      </c>
    </row>
    <row r="216" spans="1:15" ht="12.75">
      <c r="A216">
        <v>26</v>
      </c>
      <c r="B216" s="70">
        <f t="shared" si="7"/>
        <v>5403.5202499768475</v>
      </c>
      <c r="C216" s="70">
        <f>A216*Sheet1!D29</f>
        <v>3120</v>
      </c>
      <c r="E216" s="70">
        <f t="shared" si="8"/>
        <v>2283.520249976848</v>
      </c>
      <c r="O216" s="112">
        <f>Sheet1!F67</f>
        <v>3.37798853546871</v>
      </c>
    </row>
    <row r="217" spans="1:15" ht="12.75">
      <c r="A217">
        <v>26.5</v>
      </c>
      <c r="B217" s="70">
        <f t="shared" si="7"/>
        <v>5552.192449032902</v>
      </c>
      <c r="C217" s="70">
        <f>A217*Sheet1!D29</f>
        <v>3180</v>
      </c>
      <c r="E217" s="70">
        <f t="shared" si="8"/>
        <v>2372.1924490329015</v>
      </c>
      <c r="O217" s="112">
        <f>Sheet1!F67</f>
        <v>3.37798853546871</v>
      </c>
    </row>
    <row r="218" spans="1:15" ht="12.75">
      <c r="A218">
        <v>27</v>
      </c>
      <c r="B218" s="70">
        <f t="shared" si="7"/>
        <v>5702.55364235669</v>
      </c>
      <c r="C218" s="70">
        <f>A218*Sheet1!D29</f>
        <v>3240</v>
      </c>
      <c r="E218" s="70">
        <f t="shared" si="8"/>
        <v>2462.5536423566896</v>
      </c>
      <c r="O218" s="112">
        <f>Sheet1!F67</f>
        <v>3.37798853546871</v>
      </c>
    </row>
    <row r="219" spans="1:15" ht="12.75">
      <c r="A219">
        <v>27.5</v>
      </c>
      <c r="B219" s="70">
        <f t="shared" si="7"/>
        <v>5854.603829948212</v>
      </c>
      <c r="C219" s="70">
        <f>A219*Sheet1!D29</f>
        <v>3300</v>
      </c>
      <c r="E219" s="70">
        <f t="shared" si="8"/>
        <v>2554.603829948212</v>
      </c>
      <c r="O219" s="112">
        <f>Sheet1!F67</f>
        <v>3.37798853546871</v>
      </c>
    </row>
    <row r="220" spans="1:15" ht="12.75">
      <c r="A220">
        <v>28</v>
      </c>
      <c r="B220" s="70">
        <f t="shared" si="7"/>
        <v>6008.343011807468</v>
      </c>
      <c r="C220" s="70">
        <f>A220*Sheet1!D29</f>
        <v>3360</v>
      </c>
      <c r="E220" s="70">
        <f t="shared" si="8"/>
        <v>2648.343011807469</v>
      </c>
      <c r="O220" s="112">
        <f>Sheet1!F67</f>
        <v>3.37798853546871</v>
      </c>
    </row>
    <row r="221" spans="1:15" ht="12.75">
      <c r="A221">
        <v>28.5</v>
      </c>
      <c r="B221" s="70">
        <f t="shared" si="7"/>
        <v>6163.77118793446</v>
      </c>
      <c r="C221" s="70">
        <f>A221*Sheet1!D29</f>
        <v>3420</v>
      </c>
      <c r="E221" s="70">
        <f t="shared" si="8"/>
        <v>2743.7711879344597</v>
      </c>
      <c r="O221" s="112">
        <f>Sheet1!F67</f>
        <v>3.37798853546871</v>
      </c>
    </row>
    <row r="222" spans="1:15" ht="12.75">
      <c r="A222">
        <v>29</v>
      </c>
      <c r="B222" s="70">
        <f t="shared" si="7"/>
        <v>6320.8883583291845</v>
      </c>
      <c r="C222" s="70">
        <f>A222*Sheet1!D29</f>
        <v>3480</v>
      </c>
      <c r="E222" s="70">
        <f t="shared" si="8"/>
        <v>2840.888358329185</v>
      </c>
      <c r="O222" s="112">
        <f>Sheet1!F67</f>
        <v>3.37798853546871</v>
      </c>
    </row>
    <row r="223" spans="1:15" ht="12.75">
      <c r="A223">
        <v>29.5</v>
      </c>
      <c r="B223" s="70">
        <f t="shared" si="7"/>
        <v>6479.6945229916455</v>
      </c>
      <c r="C223" s="70">
        <f>A223*Sheet1!D29</f>
        <v>3540</v>
      </c>
      <c r="E223" s="70">
        <f t="shared" si="8"/>
        <v>2939.694522991645</v>
      </c>
      <c r="O223" s="112">
        <f>Sheet1!F67</f>
        <v>3.37798853546871</v>
      </c>
    </row>
    <row r="224" spans="1:15" ht="12.75">
      <c r="A224">
        <v>30</v>
      </c>
      <c r="B224" s="70">
        <f t="shared" si="7"/>
        <v>6640.189681921839</v>
      </c>
      <c r="C224" s="70">
        <f>A224*Sheet1!D29</f>
        <v>3600</v>
      </c>
      <c r="E224" s="70">
        <f t="shared" si="8"/>
        <v>3040.189681921839</v>
      </c>
      <c r="O224" s="112">
        <f>Sheet1!F67</f>
        <v>3.37798853546871</v>
      </c>
    </row>
    <row r="225" spans="1:15" ht="12.75">
      <c r="A225">
        <v>30.5</v>
      </c>
      <c r="B225" s="70">
        <f t="shared" si="7"/>
        <v>6802.373835119768</v>
      </c>
      <c r="C225" s="70">
        <f>A225*Sheet1!D29</f>
        <v>3660</v>
      </c>
      <c r="E225" s="70">
        <f t="shared" si="8"/>
        <v>3142.3738351197676</v>
      </c>
      <c r="O225" s="112">
        <f>Sheet1!F67</f>
        <v>3.37798853546871</v>
      </c>
    </row>
    <row r="226" spans="1:15" ht="12.75">
      <c r="A226">
        <v>31</v>
      </c>
      <c r="B226" s="70">
        <f t="shared" si="7"/>
        <v>6966.2469825854305</v>
      </c>
      <c r="C226" s="70">
        <f>A226*Sheet1!D29</f>
        <v>3720</v>
      </c>
      <c r="E226" s="70">
        <f t="shared" si="8"/>
        <v>3246.2469825854305</v>
      </c>
      <c r="O226" s="112">
        <f>Sheet1!F67</f>
        <v>3.37798853546871</v>
      </c>
    </row>
    <row r="227" spans="1:15" ht="12.75">
      <c r="A227">
        <v>31.5</v>
      </c>
      <c r="B227" s="70">
        <f t="shared" si="7"/>
        <v>7131.809124318827</v>
      </c>
      <c r="C227" s="70">
        <f>A227*Sheet1!D29</f>
        <v>3780</v>
      </c>
      <c r="E227" s="70">
        <f t="shared" si="8"/>
        <v>3351.8091243188273</v>
      </c>
      <c r="O227" s="112">
        <f>Sheet1!F67</f>
        <v>3.37798853546871</v>
      </c>
    </row>
    <row r="228" spans="1:15" ht="12.75">
      <c r="A228">
        <v>32</v>
      </c>
      <c r="B228" s="70">
        <f t="shared" si="7"/>
        <v>7299.060260319959</v>
      </c>
      <c r="C228" s="70">
        <f>A228*Sheet1!D29</f>
        <v>3840</v>
      </c>
      <c r="E228" s="70">
        <f t="shared" si="8"/>
        <v>3459.060260319959</v>
      </c>
      <c r="O228" s="112">
        <f>Sheet1!F67</f>
        <v>3.37798853546871</v>
      </c>
    </row>
    <row r="229" spans="1:15" ht="12.75">
      <c r="A229">
        <v>32.5</v>
      </c>
      <c r="B229" s="70">
        <f t="shared" si="7"/>
        <v>7468.000390588824</v>
      </c>
      <c r="C229" s="70">
        <f>A229*Sheet1!D29</f>
        <v>3900</v>
      </c>
      <c r="E229" s="70">
        <f t="shared" si="8"/>
        <v>3568.0003905888248</v>
      </c>
      <c r="O229" s="112">
        <f>Sheet1!F67</f>
        <v>3.37798853546871</v>
      </c>
    </row>
    <row r="230" spans="1:15" ht="12.75">
      <c r="A230">
        <v>33</v>
      </c>
      <c r="B230" s="70">
        <f t="shared" si="7"/>
        <v>7638.629515125425</v>
      </c>
      <c r="C230" s="70">
        <f>A230*Sheet1!D29</f>
        <v>3960</v>
      </c>
      <c r="E230" s="70">
        <f t="shared" si="8"/>
        <v>3678.6295151254253</v>
      </c>
      <c r="O230" s="112">
        <f>Sheet1!F67</f>
        <v>3.37798853546871</v>
      </c>
    </row>
    <row r="231" spans="1:15" ht="12.75">
      <c r="A231">
        <v>33.5</v>
      </c>
      <c r="B231" s="70">
        <f t="shared" si="7"/>
        <v>7810.94763392976</v>
      </c>
      <c r="C231" s="70">
        <f>A231*Sheet1!D29</f>
        <v>4020</v>
      </c>
      <c r="E231" s="70">
        <f t="shared" si="8"/>
        <v>3790.94763392976</v>
      </c>
      <c r="O231" s="112">
        <f>Sheet1!F67</f>
        <v>3.37798853546871</v>
      </c>
    </row>
    <row r="232" spans="1:15" ht="12.75">
      <c r="A232">
        <v>34</v>
      </c>
      <c r="B232" s="70">
        <f t="shared" si="7"/>
        <v>7984.954747001829</v>
      </c>
      <c r="C232" s="70">
        <f>A232*Sheet1!D29</f>
        <v>4080</v>
      </c>
      <c r="E232" s="70">
        <f t="shared" si="8"/>
        <v>3904.9547470018288</v>
      </c>
      <c r="O232" s="112">
        <f>Sheet1!F67</f>
        <v>3.37798853546871</v>
      </c>
    </row>
    <row r="233" spans="1:15" ht="12.75">
      <c r="A233">
        <v>34.5</v>
      </c>
      <c r="B233" s="70">
        <f t="shared" si="7"/>
        <v>8160.650854341632</v>
      </c>
      <c r="C233" s="70">
        <f>A233*Sheet1!D29</f>
        <v>4140</v>
      </c>
      <c r="E233" s="70">
        <f t="shared" si="8"/>
        <v>4020.650854341632</v>
      </c>
      <c r="O233" s="112">
        <f>Sheet1!F67</f>
        <v>3.37798853546871</v>
      </c>
    </row>
    <row r="234" spans="1:15" ht="12.75">
      <c r="A234">
        <v>35</v>
      </c>
      <c r="B234" s="70">
        <f t="shared" si="7"/>
        <v>8338.03595594917</v>
      </c>
      <c r="C234" s="70">
        <f>A234*Sheet1!D29</f>
        <v>4200</v>
      </c>
      <c r="E234" s="70">
        <f t="shared" si="8"/>
        <v>4138.03595594917</v>
      </c>
      <c r="O234" s="112">
        <f>Sheet1!F67</f>
        <v>3.37798853546871</v>
      </c>
    </row>
    <row r="235" spans="1:15" ht="12.75">
      <c r="A235">
        <v>35.5</v>
      </c>
      <c r="B235" s="70">
        <f t="shared" si="7"/>
        <v>8517.110051824442</v>
      </c>
      <c r="C235" s="70">
        <f>A235*Sheet1!D29</f>
        <v>4260</v>
      </c>
      <c r="E235" s="70">
        <f t="shared" si="8"/>
        <v>4257.110051824442</v>
      </c>
      <c r="O235" s="112">
        <f>Sheet1!F67</f>
        <v>3.37798853546871</v>
      </c>
    </row>
    <row r="236" spans="1:15" ht="12.75">
      <c r="A236">
        <v>36</v>
      </c>
      <c r="B236" s="70">
        <f t="shared" si="7"/>
        <v>8697.873141967448</v>
      </c>
      <c r="C236" s="70">
        <f>A236*Sheet1!D29</f>
        <v>4320</v>
      </c>
      <c r="E236" s="70">
        <f t="shared" si="8"/>
        <v>4377.873141967449</v>
      </c>
      <c r="O236" s="112">
        <f>Sheet1!F67</f>
        <v>3.37798853546871</v>
      </c>
    </row>
    <row r="237" spans="1:15" ht="12.75">
      <c r="A237">
        <v>36.5</v>
      </c>
      <c r="B237" s="70">
        <f t="shared" si="7"/>
        <v>8880.325226378189</v>
      </c>
      <c r="C237" s="70">
        <f>A237*Sheet1!D29</f>
        <v>4380</v>
      </c>
      <c r="E237" s="70">
        <f t="shared" si="8"/>
        <v>4500.325226378189</v>
      </c>
      <c r="O237" s="112">
        <f>Sheet1!F67</f>
        <v>3.37798853546871</v>
      </c>
    </row>
    <row r="238" spans="1:15" ht="12.75">
      <c r="A238">
        <v>37</v>
      </c>
      <c r="B238" s="70">
        <f t="shared" si="7"/>
        <v>9064.466305056663</v>
      </c>
      <c r="C238" s="70">
        <f>A238*Sheet1!D29</f>
        <v>4440</v>
      </c>
      <c r="E238" s="70">
        <f t="shared" si="8"/>
        <v>4624.466305056664</v>
      </c>
      <c r="O238" s="112">
        <f>Sheet1!F67</f>
        <v>3.37798853546871</v>
      </c>
    </row>
    <row r="239" spans="1:15" ht="12.75">
      <c r="A239">
        <v>37.5</v>
      </c>
      <c r="B239" s="70">
        <f t="shared" si="7"/>
        <v>9250.296378002873</v>
      </c>
      <c r="C239" s="70">
        <f>A239*Sheet1!D29</f>
        <v>4500</v>
      </c>
      <c r="E239" s="70">
        <f t="shared" si="8"/>
        <v>4750.296378002873</v>
      </c>
      <c r="O239" s="112">
        <f>Sheet1!F67</f>
        <v>3.37798853546871</v>
      </c>
    </row>
    <row r="240" spans="1:15" ht="12.75">
      <c r="A240">
        <v>38</v>
      </c>
      <c r="B240" s="70">
        <f t="shared" si="7"/>
        <v>9437.815445216816</v>
      </c>
      <c r="C240" s="70">
        <f>A240*Sheet1!D29</f>
        <v>4560</v>
      </c>
      <c r="E240" s="70">
        <f t="shared" si="8"/>
        <v>4877.815445216817</v>
      </c>
      <c r="O240" s="112">
        <f>Sheet1!F67</f>
        <v>3.37798853546871</v>
      </c>
    </row>
    <row r="241" spans="1:15" ht="12.75">
      <c r="A241">
        <v>38.5</v>
      </c>
      <c r="B241" s="70">
        <f t="shared" si="7"/>
        <v>9627.023506698495</v>
      </c>
      <c r="C241" s="70">
        <f>A241*Sheet1!D29</f>
        <v>4620</v>
      </c>
      <c r="E241" s="70">
        <f t="shared" si="8"/>
        <v>5007.023506698495</v>
      </c>
      <c r="O241" s="112">
        <f>Sheet1!F67</f>
        <v>3.37798853546871</v>
      </c>
    </row>
    <row r="242" spans="1:15" ht="12.75">
      <c r="A242">
        <v>39</v>
      </c>
      <c r="B242" s="70">
        <f t="shared" si="7"/>
        <v>9817.920562447907</v>
      </c>
      <c r="C242" s="70">
        <f>A242*Sheet1!D29</f>
        <v>4680</v>
      </c>
      <c r="E242" s="70">
        <f t="shared" si="8"/>
        <v>5137.920562447908</v>
      </c>
      <c r="O242" s="112">
        <f>Sheet1!F67</f>
        <v>3.37798853546871</v>
      </c>
    </row>
    <row r="243" spans="1:15" ht="12.75">
      <c r="A243">
        <v>39.5</v>
      </c>
      <c r="B243" s="70">
        <f t="shared" si="7"/>
        <v>10010.506612465055</v>
      </c>
      <c r="C243" s="70">
        <f>A243*Sheet1!D29</f>
        <v>4740</v>
      </c>
      <c r="E243" s="70">
        <f t="shared" si="8"/>
        <v>5270.506612465055</v>
      </c>
      <c r="O243" s="112">
        <f>Sheet1!F67</f>
        <v>3.37798853546871</v>
      </c>
    </row>
    <row r="244" spans="1:15" ht="12.75">
      <c r="A244">
        <v>40</v>
      </c>
      <c r="B244" s="70">
        <f t="shared" si="7"/>
        <v>10204.781656749936</v>
      </c>
      <c r="C244" s="70">
        <f>A244*Sheet1!D29</f>
        <v>4800</v>
      </c>
      <c r="E244" s="70">
        <f t="shared" si="8"/>
        <v>5404.781656749936</v>
      </c>
      <c r="O244" s="112">
        <f>Sheet1!F67</f>
        <v>3.37798853546871</v>
      </c>
    </row>
    <row r="245" spans="1:15" ht="12.75">
      <c r="A245">
        <v>40.5</v>
      </c>
      <c r="B245" s="70">
        <f t="shared" si="7"/>
        <v>10400.74569530255</v>
      </c>
      <c r="C245" s="70">
        <f>A245*Sheet1!D29</f>
        <v>4860</v>
      </c>
      <c r="E245" s="70">
        <f t="shared" si="8"/>
        <v>5540.745695302551</v>
      </c>
      <c r="O245" s="112">
        <f>Sheet1!F67</f>
        <v>3.37798853546871</v>
      </c>
    </row>
    <row r="246" spans="1:15" ht="12.75">
      <c r="A246">
        <v>41</v>
      </c>
      <c r="B246" s="70">
        <f t="shared" si="7"/>
        <v>10598.398728122902</v>
      </c>
      <c r="C246" s="70">
        <f>A246*Sheet1!D29</f>
        <v>4920</v>
      </c>
      <c r="E246" s="70">
        <f t="shared" si="8"/>
        <v>5678.398728122902</v>
      </c>
      <c r="O246" s="112">
        <f>Sheet1!F67</f>
        <v>3.37798853546871</v>
      </c>
    </row>
    <row r="247" spans="1:15" ht="12.75">
      <c r="A247">
        <v>41.5</v>
      </c>
      <c r="B247" s="70">
        <f t="shared" si="7"/>
        <v>10797.740755210987</v>
      </c>
      <c r="C247" s="70">
        <f>A247*Sheet1!D29</f>
        <v>4980</v>
      </c>
      <c r="E247" s="70">
        <f t="shared" si="8"/>
        <v>5817.740755210986</v>
      </c>
      <c r="O247" s="112">
        <f>Sheet1!F67</f>
        <v>3.37798853546871</v>
      </c>
    </row>
    <row r="248" spans="1:15" ht="12.75">
      <c r="A248">
        <v>42</v>
      </c>
      <c r="B248" s="70">
        <f t="shared" si="7"/>
        <v>10998.771776566806</v>
      </c>
      <c r="C248" s="70">
        <f>A248*Sheet1!D29</f>
        <v>5040</v>
      </c>
      <c r="E248" s="70">
        <f t="shared" si="8"/>
        <v>5958.771776566805</v>
      </c>
      <c r="O248" s="112">
        <f>Sheet1!F67</f>
        <v>3.37798853546871</v>
      </c>
    </row>
    <row r="249" spans="1:15" ht="12.75">
      <c r="A249">
        <v>42.5</v>
      </c>
      <c r="B249" s="70">
        <f t="shared" si="7"/>
        <v>11201.491792190358</v>
      </c>
      <c r="C249" s="70">
        <f>A249*Sheet1!D29</f>
        <v>5100</v>
      </c>
      <c r="E249" s="70">
        <f t="shared" si="8"/>
        <v>6101.491792190357</v>
      </c>
      <c r="O249" s="112">
        <f>Sheet1!F67</f>
        <v>3.37798853546871</v>
      </c>
    </row>
    <row r="250" spans="1:15" ht="12.75">
      <c r="A250">
        <v>43</v>
      </c>
      <c r="B250" s="70">
        <f t="shared" si="7"/>
        <v>11405.900802081644</v>
      </c>
      <c r="C250" s="70">
        <f>A250*Sheet1!D29</f>
        <v>5160</v>
      </c>
      <c r="E250" s="70">
        <f t="shared" si="8"/>
        <v>6245.9008020816445</v>
      </c>
      <c r="O250" s="112">
        <f>Sheet1!F67</f>
        <v>3.37798853546871</v>
      </c>
    </row>
    <row r="251" spans="1:15" ht="12.75">
      <c r="A251">
        <v>43.5</v>
      </c>
      <c r="B251" s="70">
        <f t="shared" si="7"/>
        <v>11611.998806240666</v>
      </c>
      <c r="C251" s="70">
        <f>A251*Sheet1!D29</f>
        <v>5220</v>
      </c>
      <c r="E251" s="70">
        <f t="shared" si="8"/>
        <v>6391.998806240666</v>
      </c>
      <c r="O251" s="112">
        <f>Sheet1!F67</f>
        <v>3.37798853546871</v>
      </c>
    </row>
    <row r="252" spans="1:15" ht="12.75">
      <c r="A252">
        <v>44</v>
      </c>
      <c r="B252" s="70">
        <f t="shared" si="7"/>
        <v>11819.785804667423</v>
      </c>
      <c r="C252" s="70">
        <f>A252*Sheet1!D29</f>
        <v>5280</v>
      </c>
      <c r="E252" s="70">
        <f t="shared" si="8"/>
        <v>6539.785804667423</v>
      </c>
      <c r="O252" s="112">
        <f>Sheet1!F67</f>
        <v>3.37798853546871</v>
      </c>
    </row>
    <row r="253" spans="1:15" ht="12.75">
      <c r="A253">
        <v>44.5</v>
      </c>
      <c r="B253" s="70">
        <f t="shared" si="7"/>
        <v>12029.261797361913</v>
      </c>
      <c r="C253" s="70">
        <f>A253*Sheet1!D29</f>
        <v>5340</v>
      </c>
      <c r="E253" s="70">
        <f t="shared" si="8"/>
        <v>6689.261797361913</v>
      </c>
      <c r="O253" s="112">
        <f>Sheet1!F67</f>
        <v>3.37798853546871</v>
      </c>
    </row>
    <row r="254" spans="1:15" ht="12.75">
      <c r="A254">
        <v>45</v>
      </c>
      <c r="B254" s="70">
        <f t="shared" si="7"/>
        <v>12240.426784324138</v>
      </c>
      <c r="C254" s="70">
        <f>A254*Sheet1!D29</f>
        <v>5400</v>
      </c>
      <c r="E254" s="70">
        <f t="shared" si="8"/>
        <v>6840.426784324138</v>
      </c>
      <c r="O254" s="112">
        <f>Sheet1!F67</f>
        <v>3.37798853546871</v>
      </c>
    </row>
    <row r="255" spans="1:15" ht="12.75">
      <c r="A255">
        <v>45.5</v>
      </c>
      <c r="B255" s="70">
        <f t="shared" si="7"/>
        <v>12453.280765554096</v>
      </c>
      <c r="C255" s="70">
        <f>A255*Sheet1!D29</f>
        <v>5460</v>
      </c>
      <c r="E255" s="70">
        <f t="shared" si="8"/>
        <v>6993.280765554097</v>
      </c>
      <c r="O255" s="112">
        <f>Sheet1!F67</f>
        <v>3.37798853546871</v>
      </c>
    </row>
    <row r="256" spans="1:15" ht="12.75">
      <c r="A256">
        <v>46</v>
      </c>
      <c r="B256" s="70">
        <f t="shared" si="7"/>
        <v>12667.82374105179</v>
      </c>
      <c r="C256" s="70">
        <f>A256*Sheet1!D29</f>
        <v>5520</v>
      </c>
      <c r="E256" s="70">
        <f t="shared" si="8"/>
        <v>7147.82374105179</v>
      </c>
      <c r="O256" s="112">
        <f>Sheet1!F67</f>
        <v>3.37798853546871</v>
      </c>
    </row>
    <row r="257" spans="1:15" ht="12.75">
      <c r="A257">
        <v>46.5</v>
      </c>
      <c r="B257" s="70">
        <f t="shared" si="7"/>
        <v>12884.055710817218</v>
      </c>
      <c r="C257" s="70">
        <f>A257*Sheet1!D29</f>
        <v>5580</v>
      </c>
      <c r="E257" s="70">
        <f t="shared" si="8"/>
        <v>7304.055710817218</v>
      </c>
      <c r="O257" s="112">
        <f>Sheet1!F67</f>
        <v>3.37798853546871</v>
      </c>
    </row>
    <row r="258" spans="1:15" ht="12.75">
      <c r="A258">
        <v>47</v>
      </c>
      <c r="B258" s="70">
        <f t="shared" si="7"/>
        <v>13101.97667485038</v>
      </c>
      <c r="C258" s="70">
        <f>A258*Sheet1!D29</f>
        <v>5640</v>
      </c>
      <c r="E258" s="70">
        <f t="shared" si="8"/>
        <v>7461.976674850381</v>
      </c>
      <c r="O258" s="112">
        <f>Sheet1!F67</f>
        <v>3.37798853546871</v>
      </c>
    </row>
    <row r="259" spans="1:15" ht="12.75">
      <c r="A259">
        <v>47.5</v>
      </c>
      <c r="B259" s="70">
        <f t="shared" si="7"/>
        <v>13321.586633151277</v>
      </c>
      <c r="C259" s="70">
        <f>A259*Sheet1!D29</f>
        <v>5700</v>
      </c>
      <c r="E259" s="70">
        <f t="shared" si="8"/>
        <v>7621.586633151277</v>
      </c>
      <c r="O259" s="112">
        <f>Sheet1!F67</f>
        <v>3.37798853546871</v>
      </c>
    </row>
    <row r="260" spans="1:15" ht="12.75">
      <c r="A260">
        <v>48</v>
      </c>
      <c r="B260" s="70">
        <f t="shared" si="7"/>
        <v>13542.885585719909</v>
      </c>
      <c r="C260" s="70">
        <f>A260*Sheet1!D29</f>
        <v>5760</v>
      </c>
      <c r="E260" s="70">
        <f t="shared" si="8"/>
        <v>7782.885585719908</v>
      </c>
      <c r="O260" s="112">
        <f>Sheet1!F67</f>
        <v>3.37798853546871</v>
      </c>
    </row>
    <row r="261" spans="1:15" ht="12.75">
      <c r="A261">
        <v>48.5</v>
      </c>
      <c r="B261" s="70">
        <f aca="true" t="shared" si="9" ref="B261:B324">C261+E261</f>
        <v>13765.873532556274</v>
      </c>
      <c r="C261" s="70">
        <f>A261*Sheet1!D29</f>
        <v>5820</v>
      </c>
      <c r="E261" s="70">
        <f aca="true" t="shared" si="10" ref="E261:E324">(A261*A261)*O261</f>
        <v>7945.873532556273</v>
      </c>
      <c r="O261" s="112">
        <f>Sheet1!F67</f>
        <v>3.37798853546871</v>
      </c>
    </row>
    <row r="262" spans="1:15" ht="12.75">
      <c r="A262">
        <v>49</v>
      </c>
      <c r="B262" s="70">
        <f t="shared" si="9"/>
        <v>13990.550473660373</v>
      </c>
      <c r="C262" s="70">
        <f>A262*Sheet1!D29</f>
        <v>5880</v>
      </c>
      <c r="E262" s="70">
        <f t="shared" si="10"/>
        <v>8110.5504736603725</v>
      </c>
      <c r="O262" s="112">
        <f>Sheet1!F67</f>
        <v>3.37798853546871</v>
      </c>
    </row>
    <row r="263" spans="1:15" ht="12.75">
      <c r="A263">
        <v>49.5</v>
      </c>
      <c r="B263" s="70">
        <f t="shared" si="9"/>
        <v>14216.916409032207</v>
      </c>
      <c r="C263" s="70">
        <f>A263*Sheet1!D29</f>
        <v>5940</v>
      </c>
      <c r="E263" s="70">
        <f t="shared" si="10"/>
        <v>8276.916409032207</v>
      </c>
      <c r="O263" s="112">
        <f>Sheet1!F67</f>
        <v>3.37798853546871</v>
      </c>
    </row>
    <row r="264" spans="1:15" ht="12.75">
      <c r="A264">
        <v>50</v>
      </c>
      <c r="B264" s="70">
        <f t="shared" si="9"/>
        <v>14444.971338671776</v>
      </c>
      <c r="C264" s="70">
        <f>A264*Sheet1!D29</f>
        <v>6000</v>
      </c>
      <c r="E264" s="70">
        <f t="shared" si="10"/>
        <v>8444.971338671776</v>
      </c>
      <c r="O264" s="112">
        <f>Sheet1!F67</f>
        <v>3.37798853546871</v>
      </c>
    </row>
    <row r="265" spans="1:15" ht="12.75">
      <c r="A265">
        <v>51</v>
      </c>
      <c r="B265" s="70">
        <f t="shared" si="9"/>
        <v>14906.148180754115</v>
      </c>
      <c r="C265" s="70">
        <f>A265*Sheet1!D29</f>
        <v>6120</v>
      </c>
      <c r="E265" s="70">
        <f t="shared" si="10"/>
        <v>8786.148180754115</v>
      </c>
      <c r="O265" s="112">
        <f>Sheet1!F67</f>
        <v>3.37798853546871</v>
      </c>
    </row>
    <row r="266" spans="1:15" ht="12.75">
      <c r="A266">
        <v>52</v>
      </c>
      <c r="B266" s="70">
        <f t="shared" si="9"/>
        <v>15374.080999907392</v>
      </c>
      <c r="C266" s="70">
        <f>A266*Sheet1!D29</f>
        <v>6240</v>
      </c>
      <c r="E266" s="70">
        <f t="shared" si="10"/>
        <v>9134.080999907392</v>
      </c>
      <c r="O266" s="112">
        <f>Sheet1!F67</f>
        <v>3.37798853546871</v>
      </c>
    </row>
    <row r="267" spans="1:15" ht="12.75">
      <c r="A267">
        <v>53</v>
      </c>
      <c r="B267" s="70">
        <f t="shared" si="9"/>
        <v>15848.769796131606</v>
      </c>
      <c r="C267" s="70">
        <f>A267*Sheet1!D29</f>
        <v>6360</v>
      </c>
      <c r="E267" s="70">
        <f t="shared" si="10"/>
        <v>9488.769796131606</v>
      </c>
      <c r="O267" s="112">
        <f>Sheet1!F67</f>
        <v>3.37798853546871</v>
      </c>
    </row>
    <row r="268" spans="1:15" ht="12.75">
      <c r="A268">
        <v>54</v>
      </c>
      <c r="B268" s="70">
        <f t="shared" si="9"/>
        <v>16330.214569426758</v>
      </c>
      <c r="C268" s="70">
        <f>A268*Sheet1!D29</f>
        <v>6480</v>
      </c>
      <c r="E268" s="70">
        <f t="shared" si="10"/>
        <v>9850.214569426758</v>
      </c>
      <c r="O268" s="112">
        <f>Sheet1!F67</f>
        <v>3.37798853546871</v>
      </c>
    </row>
    <row r="269" spans="1:15" ht="12.75">
      <c r="A269">
        <v>55</v>
      </c>
      <c r="B269" s="70">
        <f t="shared" si="9"/>
        <v>16818.415319792846</v>
      </c>
      <c r="C269" s="70">
        <f>A269*Sheet1!D29</f>
        <v>6600</v>
      </c>
      <c r="E269" s="70">
        <f t="shared" si="10"/>
        <v>10218.415319792848</v>
      </c>
      <c r="O269" s="112">
        <f>Sheet1!F67</f>
        <v>3.37798853546871</v>
      </c>
    </row>
    <row r="270" spans="1:15" ht="12.75">
      <c r="A270">
        <v>56</v>
      </c>
      <c r="B270" s="70">
        <f t="shared" si="9"/>
        <v>17313.372047229874</v>
      </c>
      <c r="C270" s="70">
        <f>A270*Sheet1!D29</f>
        <v>6720</v>
      </c>
      <c r="E270" s="70">
        <f t="shared" si="10"/>
        <v>10593.372047229876</v>
      </c>
      <c r="O270" s="112">
        <f>Sheet1!F67</f>
        <v>3.37798853546871</v>
      </c>
    </row>
    <row r="271" spans="1:15" ht="12.75">
      <c r="A271">
        <v>57</v>
      </c>
      <c r="B271" s="70">
        <f t="shared" si="9"/>
        <v>17815.08475173784</v>
      </c>
      <c r="C271" s="70">
        <f>A271*Sheet1!D29</f>
        <v>6840</v>
      </c>
      <c r="E271" s="70">
        <f t="shared" si="10"/>
        <v>10975.084751737839</v>
      </c>
      <c r="O271" s="112">
        <f>Sheet1!F67</f>
        <v>3.37798853546871</v>
      </c>
    </row>
    <row r="272" spans="1:15" ht="12.75">
      <c r="A272">
        <v>58</v>
      </c>
      <c r="B272" s="70">
        <f t="shared" si="9"/>
        <v>18323.553433316738</v>
      </c>
      <c r="C272" s="70">
        <f>A272*Sheet1!D29</f>
        <v>6960</v>
      </c>
      <c r="E272" s="70">
        <f t="shared" si="10"/>
        <v>11363.55343331674</v>
      </c>
      <c r="O272" s="112">
        <f>Sheet1!F67</f>
        <v>3.37798853546871</v>
      </c>
    </row>
    <row r="273" spans="1:15" ht="12.75">
      <c r="A273">
        <v>59</v>
      </c>
      <c r="B273" s="70">
        <f t="shared" si="9"/>
        <v>18838.778091966582</v>
      </c>
      <c r="C273" s="70">
        <f>A273*Sheet1!D29</f>
        <v>7080</v>
      </c>
      <c r="E273" s="70">
        <f t="shared" si="10"/>
        <v>11758.77809196658</v>
      </c>
      <c r="O273" s="112">
        <f>Sheet1!F67</f>
        <v>3.37798853546871</v>
      </c>
    </row>
    <row r="274" spans="1:15" ht="12.75">
      <c r="A274">
        <v>60</v>
      </c>
      <c r="B274" s="70">
        <f t="shared" si="9"/>
        <v>19360.758727687356</v>
      </c>
      <c r="C274" s="70">
        <f>A274*Sheet1!D29</f>
        <v>7200</v>
      </c>
      <c r="E274" s="70">
        <f t="shared" si="10"/>
        <v>12160.758727687356</v>
      </c>
      <c r="O274" s="112">
        <f>Sheet1!F67</f>
        <v>3.37798853546871</v>
      </c>
    </row>
    <row r="275" spans="1:15" ht="12.75">
      <c r="A275">
        <v>61</v>
      </c>
      <c r="B275" s="70">
        <f t="shared" si="9"/>
        <v>19889.495340479072</v>
      </c>
      <c r="C275" s="70">
        <f>A275*Sheet1!D29</f>
        <v>7320</v>
      </c>
      <c r="E275" s="70">
        <f t="shared" si="10"/>
        <v>12569.49534047907</v>
      </c>
      <c r="O275" s="112">
        <f>Sheet1!F67</f>
        <v>3.37798853546871</v>
      </c>
    </row>
    <row r="276" spans="1:15" ht="12.75">
      <c r="A276">
        <v>62</v>
      </c>
      <c r="B276" s="70">
        <f t="shared" si="9"/>
        <v>20424.987930341722</v>
      </c>
      <c r="C276" s="70">
        <f>A276*Sheet1!D29</f>
        <v>7440</v>
      </c>
      <c r="E276" s="70">
        <f t="shared" si="10"/>
        <v>12984.987930341722</v>
      </c>
      <c r="O276" s="112">
        <f>Sheet1!F67</f>
        <v>3.37798853546871</v>
      </c>
    </row>
    <row r="277" spans="1:15" ht="12.75">
      <c r="A277">
        <v>63</v>
      </c>
      <c r="B277" s="70">
        <f t="shared" si="9"/>
        <v>20967.23649727531</v>
      </c>
      <c r="C277" s="70">
        <f>A277*Sheet1!D29</f>
        <v>7560</v>
      </c>
      <c r="E277" s="70">
        <f t="shared" si="10"/>
        <v>13407.23649727531</v>
      </c>
      <c r="O277" s="112">
        <f>Sheet1!F67</f>
        <v>3.37798853546871</v>
      </c>
    </row>
    <row r="278" spans="1:15" ht="12.75">
      <c r="A278">
        <v>64</v>
      </c>
      <c r="B278" s="70">
        <f t="shared" si="9"/>
        <v>21516.241041279834</v>
      </c>
      <c r="C278" s="70">
        <f>A278*Sheet1!D29</f>
        <v>7680</v>
      </c>
      <c r="E278" s="70">
        <f t="shared" si="10"/>
        <v>13836.241041279836</v>
      </c>
      <c r="O278" s="112">
        <f>Sheet1!F67</f>
        <v>3.37798853546871</v>
      </c>
    </row>
    <row r="279" spans="1:15" ht="12.75">
      <c r="A279">
        <v>65</v>
      </c>
      <c r="B279" s="70">
        <f t="shared" si="9"/>
        <v>22072.001562355297</v>
      </c>
      <c r="C279" s="70">
        <f>A279*Sheet1!D29</f>
        <v>7800</v>
      </c>
      <c r="E279" s="70">
        <f t="shared" si="10"/>
        <v>14272.001562355299</v>
      </c>
      <c r="O279" s="112">
        <f>Sheet1!F67</f>
        <v>3.37798853546871</v>
      </c>
    </row>
    <row r="280" spans="1:15" ht="12.75">
      <c r="A280">
        <v>66</v>
      </c>
      <c r="B280" s="70">
        <f t="shared" si="9"/>
        <v>22634.5180605017</v>
      </c>
      <c r="C280" s="70">
        <f>A280*Sheet1!D29</f>
        <v>7920</v>
      </c>
      <c r="E280" s="70">
        <f t="shared" si="10"/>
        <v>14714.518060501701</v>
      </c>
      <c r="O280" s="112">
        <f>Sheet1!F67</f>
        <v>3.37798853546871</v>
      </c>
    </row>
    <row r="281" spans="1:15" ht="12.75">
      <c r="A281">
        <v>67</v>
      </c>
      <c r="B281" s="70">
        <f t="shared" si="9"/>
        <v>23203.79053571904</v>
      </c>
      <c r="C281" s="70">
        <f>A281*Sheet1!D29</f>
        <v>8040</v>
      </c>
      <c r="E281" s="70">
        <f t="shared" si="10"/>
        <v>15163.79053571904</v>
      </c>
      <c r="O281" s="112">
        <f>Sheet1!F67</f>
        <v>3.37798853546871</v>
      </c>
    </row>
    <row r="282" spans="1:15" ht="12.75">
      <c r="A282">
        <v>68</v>
      </c>
      <c r="B282" s="70">
        <f t="shared" si="9"/>
        <v>23779.818988007315</v>
      </c>
      <c r="C282" s="70">
        <f>A282*Sheet1!D29</f>
        <v>8160</v>
      </c>
      <c r="E282" s="70">
        <f t="shared" si="10"/>
        <v>15619.818988007315</v>
      </c>
      <c r="O282" s="112">
        <f>Sheet1!F67</f>
        <v>3.37798853546871</v>
      </c>
    </row>
    <row r="283" spans="1:15" ht="12.75">
      <c r="A283">
        <v>69</v>
      </c>
      <c r="B283" s="70">
        <f t="shared" si="9"/>
        <v>24362.60341736653</v>
      </c>
      <c r="C283" s="70">
        <f>A283*Sheet1!D29</f>
        <v>8280</v>
      </c>
      <c r="E283" s="70">
        <f t="shared" si="10"/>
        <v>16082.603417366528</v>
      </c>
      <c r="O283" s="112">
        <f>Sheet1!F67</f>
        <v>3.37798853546871</v>
      </c>
    </row>
    <row r="284" spans="1:15" ht="12.75">
      <c r="A284">
        <v>70</v>
      </c>
      <c r="B284" s="70">
        <f t="shared" si="9"/>
        <v>24952.14382379668</v>
      </c>
      <c r="C284" s="70">
        <f>A284*Sheet1!D29</f>
        <v>8400</v>
      </c>
      <c r="E284" s="70">
        <f t="shared" si="10"/>
        <v>16552.14382379668</v>
      </c>
      <c r="O284" s="112">
        <f>Sheet1!F67</f>
        <v>3.37798853546871</v>
      </c>
    </row>
    <row r="285" spans="1:15" ht="12.75">
      <c r="A285">
        <v>71</v>
      </c>
      <c r="B285" s="70">
        <f t="shared" si="9"/>
        <v>25548.44020729777</v>
      </c>
      <c r="C285" s="70">
        <f>A285*Sheet1!D29</f>
        <v>8520</v>
      </c>
      <c r="E285" s="70">
        <f t="shared" si="10"/>
        <v>17028.44020729777</v>
      </c>
      <c r="O285" s="112">
        <f>Sheet1!F67</f>
        <v>3.37798853546871</v>
      </c>
    </row>
    <row r="286" spans="1:15" ht="12.75">
      <c r="A286">
        <v>72</v>
      </c>
      <c r="B286" s="70">
        <f t="shared" si="9"/>
        <v>26151.492567869795</v>
      </c>
      <c r="C286" s="70">
        <f>A286*Sheet1!D29</f>
        <v>8640</v>
      </c>
      <c r="E286" s="70">
        <f t="shared" si="10"/>
        <v>17511.492567869795</v>
      </c>
      <c r="O286" s="112">
        <f>Sheet1!F67</f>
        <v>3.37798853546871</v>
      </c>
    </row>
    <row r="287" spans="1:15" ht="12.75">
      <c r="A287">
        <v>73</v>
      </c>
      <c r="B287" s="70">
        <f t="shared" si="9"/>
        <v>26761.300905512755</v>
      </c>
      <c r="C287" s="70">
        <f>A287*Sheet1!D29</f>
        <v>8760</v>
      </c>
      <c r="E287" s="70">
        <f t="shared" si="10"/>
        <v>18001.300905512755</v>
      </c>
      <c r="O287" s="112">
        <f>Sheet1!F67</f>
        <v>3.37798853546871</v>
      </c>
    </row>
    <row r="288" spans="1:15" ht="12.75">
      <c r="A288">
        <v>74</v>
      </c>
      <c r="B288" s="70">
        <f t="shared" si="9"/>
        <v>27377.865220226657</v>
      </c>
      <c r="C288" s="70">
        <f>A288*Sheet1!D29</f>
        <v>8880</v>
      </c>
      <c r="E288" s="70">
        <f t="shared" si="10"/>
        <v>18497.865220226657</v>
      </c>
      <c r="O288" s="112">
        <f>Sheet1!F67</f>
        <v>3.37798853546871</v>
      </c>
    </row>
    <row r="289" spans="1:15" ht="12.75">
      <c r="A289">
        <v>75</v>
      </c>
      <c r="B289" s="70">
        <f t="shared" si="9"/>
        <v>28001.185512011492</v>
      </c>
      <c r="C289" s="70">
        <f>A289*Sheet1!D29</f>
        <v>9000</v>
      </c>
      <c r="E289" s="70">
        <f t="shared" si="10"/>
        <v>19001.185512011492</v>
      </c>
      <c r="O289" s="112">
        <f>Sheet1!F67</f>
        <v>3.37798853546871</v>
      </c>
    </row>
    <row r="290" spans="1:15" ht="12.75">
      <c r="A290">
        <v>76</v>
      </c>
      <c r="B290" s="70">
        <f t="shared" si="9"/>
        <v>28631.26178086727</v>
      </c>
      <c r="C290" s="70">
        <f>A290*Sheet1!D29</f>
        <v>9120</v>
      </c>
      <c r="E290" s="70">
        <f t="shared" si="10"/>
        <v>19511.26178086727</v>
      </c>
      <c r="O290" s="112">
        <f>Sheet1!F67</f>
        <v>3.37798853546871</v>
      </c>
    </row>
    <row r="291" spans="1:15" ht="12.75">
      <c r="A291">
        <v>77</v>
      </c>
      <c r="B291" s="70">
        <f t="shared" si="9"/>
        <v>29268.09402679398</v>
      </c>
      <c r="C291" s="70">
        <f>A291*Sheet1!D29</f>
        <v>9240</v>
      </c>
      <c r="E291" s="70">
        <f t="shared" si="10"/>
        <v>20028.09402679398</v>
      </c>
      <c r="O291" s="112">
        <f>Sheet1!F67</f>
        <v>3.37798853546871</v>
      </c>
    </row>
    <row r="292" spans="1:15" ht="12.75">
      <c r="A292">
        <v>78</v>
      </c>
      <c r="B292" s="70">
        <f t="shared" si="9"/>
        <v>29911.682249791633</v>
      </c>
      <c r="C292" s="70">
        <f>A292*Sheet1!D29</f>
        <v>9360</v>
      </c>
      <c r="E292" s="70">
        <f t="shared" si="10"/>
        <v>20551.682249791633</v>
      </c>
      <c r="O292" s="112">
        <f>Sheet1!F67</f>
        <v>3.37798853546871</v>
      </c>
    </row>
    <row r="293" spans="1:15" ht="12.75">
      <c r="A293">
        <v>79</v>
      </c>
      <c r="B293" s="70">
        <f t="shared" si="9"/>
        <v>30562.02644986022</v>
      </c>
      <c r="C293" s="70">
        <f>A293*Sheet1!D29</f>
        <v>9480</v>
      </c>
      <c r="E293" s="70">
        <f t="shared" si="10"/>
        <v>21082.02644986022</v>
      </c>
      <c r="O293" s="112">
        <f>Sheet1!F67</f>
        <v>3.37798853546871</v>
      </c>
    </row>
    <row r="294" spans="1:15" ht="12.75">
      <c r="A294">
        <v>80</v>
      </c>
      <c r="B294" s="70">
        <f t="shared" si="9"/>
        <v>31219.126626999743</v>
      </c>
      <c r="C294" s="70">
        <f>A294*Sheet1!D29</f>
        <v>9600</v>
      </c>
      <c r="E294" s="70">
        <f t="shared" si="10"/>
        <v>21619.126626999743</v>
      </c>
      <c r="O294" s="112">
        <f>Sheet1!F67</f>
        <v>3.37798853546871</v>
      </c>
    </row>
    <row r="295" spans="1:15" ht="12.75">
      <c r="A295">
        <v>81</v>
      </c>
      <c r="B295" s="70">
        <f t="shared" si="9"/>
        <v>31882.982781210205</v>
      </c>
      <c r="C295" s="70">
        <f>A295*Sheet1!D29</f>
        <v>9720</v>
      </c>
      <c r="E295" s="70">
        <f t="shared" si="10"/>
        <v>22162.982781210205</v>
      </c>
      <c r="O295" s="112">
        <f>Sheet1!F67</f>
        <v>3.37798853546871</v>
      </c>
    </row>
    <row r="296" spans="1:15" ht="12.75">
      <c r="A296">
        <v>82</v>
      </c>
      <c r="B296" s="70">
        <f t="shared" si="9"/>
        <v>32553.594912491608</v>
      </c>
      <c r="C296" s="70">
        <f>A296*Sheet1!D29</f>
        <v>9840</v>
      </c>
      <c r="E296" s="70">
        <f t="shared" si="10"/>
        <v>22713.594912491608</v>
      </c>
      <c r="O296" s="112">
        <f>Sheet1!F67</f>
        <v>3.37798853546871</v>
      </c>
    </row>
    <row r="297" spans="1:15" ht="12.75">
      <c r="A297">
        <v>83</v>
      </c>
      <c r="B297" s="70">
        <f t="shared" si="9"/>
        <v>33230.96302084395</v>
      </c>
      <c r="C297" s="70">
        <f>A297*Sheet1!D29</f>
        <v>9960</v>
      </c>
      <c r="E297" s="70">
        <f t="shared" si="10"/>
        <v>23270.963020843945</v>
      </c>
      <c r="O297" s="112">
        <f>Sheet1!F67</f>
        <v>3.37798853546871</v>
      </c>
    </row>
    <row r="298" spans="1:15" ht="12.75">
      <c r="A298">
        <v>84</v>
      </c>
      <c r="B298" s="70">
        <f t="shared" si="9"/>
        <v>33915.08710626722</v>
      </c>
      <c r="C298" s="70">
        <f>A298*Sheet1!D29</f>
        <v>10080</v>
      </c>
      <c r="E298" s="70">
        <f t="shared" si="10"/>
        <v>23835.08710626722</v>
      </c>
      <c r="O298" s="112">
        <f>Sheet1!F67</f>
        <v>3.37798853546871</v>
      </c>
    </row>
    <row r="299" spans="1:15" ht="12.75">
      <c r="A299">
        <v>85</v>
      </c>
      <c r="B299" s="70">
        <f t="shared" si="9"/>
        <v>34605.96716876143</v>
      </c>
      <c r="C299" s="70">
        <f>A299*Sheet1!D29</f>
        <v>10200</v>
      </c>
      <c r="E299" s="70">
        <f t="shared" si="10"/>
        <v>24405.96716876143</v>
      </c>
      <c r="O299" s="112">
        <f>Sheet1!F67</f>
        <v>3.37798853546871</v>
      </c>
    </row>
    <row r="300" spans="1:15" ht="12.75">
      <c r="A300">
        <v>86</v>
      </c>
      <c r="B300" s="70">
        <f t="shared" si="9"/>
        <v>35303.603208326575</v>
      </c>
      <c r="C300" s="70">
        <f>A300*Sheet1!D29</f>
        <v>10320</v>
      </c>
      <c r="E300" s="70">
        <f t="shared" si="10"/>
        <v>24983.603208326578</v>
      </c>
      <c r="O300" s="112">
        <f>Sheet1!F67</f>
        <v>3.37798853546871</v>
      </c>
    </row>
    <row r="301" spans="1:15" ht="12.75">
      <c r="A301">
        <v>87</v>
      </c>
      <c r="B301" s="70">
        <f t="shared" si="9"/>
        <v>36007.995224962666</v>
      </c>
      <c r="C301" s="70">
        <f>A301*Sheet1!D29</f>
        <v>10440</v>
      </c>
      <c r="E301" s="70">
        <f t="shared" si="10"/>
        <v>25567.995224962666</v>
      </c>
      <c r="O301" s="112">
        <f>Sheet1!F67</f>
        <v>3.37798853546871</v>
      </c>
    </row>
    <row r="302" spans="1:15" ht="12.75">
      <c r="A302">
        <v>88</v>
      </c>
      <c r="B302" s="70">
        <f t="shared" si="9"/>
        <v>36719.14321866969</v>
      </c>
      <c r="C302" s="70">
        <f>A302*Sheet1!D29</f>
        <v>10560</v>
      </c>
      <c r="E302" s="70">
        <f t="shared" si="10"/>
        <v>26159.14321866969</v>
      </c>
      <c r="O302" s="112">
        <f>Sheet1!F67</f>
        <v>3.37798853546871</v>
      </c>
    </row>
    <row r="303" spans="1:15" ht="12.75">
      <c r="A303">
        <v>89</v>
      </c>
      <c r="B303" s="70">
        <f t="shared" si="9"/>
        <v>37437.04718944765</v>
      </c>
      <c r="C303" s="70">
        <f>A303*Sheet1!D29</f>
        <v>10680</v>
      </c>
      <c r="E303" s="70">
        <f t="shared" si="10"/>
        <v>26757.04718944765</v>
      </c>
      <c r="O303" s="112">
        <f>Sheet1!F67</f>
        <v>3.37798853546871</v>
      </c>
    </row>
    <row r="304" spans="1:15" ht="12.75">
      <c r="A304">
        <v>90</v>
      </c>
      <c r="B304" s="70">
        <f t="shared" si="9"/>
        <v>38161.70713729655</v>
      </c>
      <c r="C304" s="70">
        <f>A304*Sheet1!D29</f>
        <v>10800</v>
      </c>
      <c r="E304" s="70">
        <f t="shared" si="10"/>
        <v>27361.70713729655</v>
      </c>
      <c r="O304" s="112">
        <f>Sheet1!F67</f>
        <v>3.37798853546871</v>
      </c>
    </row>
    <row r="305" spans="1:15" ht="12.75">
      <c r="A305">
        <v>91</v>
      </c>
      <c r="B305" s="70">
        <f t="shared" si="9"/>
        <v>38893.123062216386</v>
      </c>
      <c r="C305" s="70">
        <f>A305*Sheet1!D29</f>
        <v>10920</v>
      </c>
      <c r="E305" s="70">
        <f t="shared" si="10"/>
        <v>27973.12306221639</v>
      </c>
      <c r="O305" s="112">
        <f>Sheet1!F67</f>
        <v>3.37798853546871</v>
      </c>
    </row>
    <row r="306" spans="1:15" ht="12.75">
      <c r="A306">
        <v>92</v>
      </c>
      <c r="B306" s="70">
        <f t="shared" si="9"/>
        <v>39631.29496420716</v>
      </c>
      <c r="C306" s="70">
        <f>A306*Sheet1!D29</f>
        <v>11040</v>
      </c>
      <c r="E306" s="70">
        <f t="shared" si="10"/>
        <v>28591.29496420716</v>
      </c>
      <c r="O306" s="112">
        <f>Sheet1!F67</f>
        <v>3.37798853546871</v>
      </c>
    </row>
    <row r="307" spans="1:15" ht="12.75">
      <c r="A307">
        <v>93</v>
      </c>
      <c r="B307" s="70">
        <f t="shared" si="9"/>
        <v>40376.22284326887</v>
      </c>
      <c r="C307" s="70">
        <f>A307*Sheet1!D29</f>
        <v>11160</v>
      </c>
      <c r="E307" s="70">
        <f t="shared" si="10"/>
        <v>29216.22284326887</v>
      </c>
      <c r="O307" s="112">
        <f>Sheet1!F67</f>
        <v>3.37798853546871</v>
      </c>
    </row>
    <row r="308" spans="1:15" ht="12.75">
      <c r="A308">
        <v>94</v>
      </c>
      <c r="B308" s="70">
        <f t="shared" si="9"/>
        <v>41127.90669940152</v>
      </c>
      <c r="C308" s="70">
        <f>A308*Sheet1!D29</f>
        <v>11280</v>
      </c>
      <c r="E308" s="70">
        <f t="shared" si="10"/>
        <v>29847.906699401523</v>
      </c>
      <c r="O308" s="112">
        <f>Sheet1!F67</f>
        <v>3.37798853546871</v>
      </c>
    </row>
    <row r="309" spans="1:15" ht="12.75">
      <c r="A309">
        <v>95</v>
      </c>
      <c r="B309" s="70">
        <f t="shared" si="9"/>
        <v>41886.34653260511</v>
      </c>
      <c r="C309" s="70">
        <f>A309*Sheet1!D29</f>
        <v>11400</v>
      </c>
      <c r="E309" s="70">
        <f t="shared" si="10"/>
        <v>30486.34653260511</v>
      </c>
      <c r="O309" s="112">
        <f>Sheet1!F67</f>
        <v>3.37798853546871</v>
      </c>
    </row>
    <row r="310" spans="1:15" ht="12.75">
      <c r="A310">
        <v>96</v>
      </c>
      <c r="B310" s="70">
        <f t="shared" si="9"/>
        <v>42651.542342879635</v>
      </c>
      <c r="C310" s="70">
        <f>A310*Sheet1!D29</f>
        <v>11520</v>
      </c>
      <c r="E310" s="70">
        <f t="shared" si="10"/>
        <v>31131.54234287963</v>
      </c>
      <c r="O310" s="112">
        <f>Sheet1!F67</f>
        <v>3.37798853546871</v>
      </c>
    </row>
    <row r="311" spans="1:15" ht="12.75">
      <c r="A311">
        <v>97</v>
      </c>
      <c r="B311" s="70">
        <f t="shared" si="9"/>
        <v>43423.494130225095</v>
      </c>
      <c r="C311" s="70">
        <f>A311*Sheet1!D29</f>
        <v>11640</v>
      </c>
      <c r="E311" s="70">
        <f t="shared" si="10"/>
        <v>31783.49413022509</v>
      </c>
      <c r="O311" s="112">
        <f>Sheet1!F67</f>
        <v>3.37798853546871</v>
      </c>
    </row>
    <row r="312" spans="1:15" ht="12.75">
      <c r="A312">
        <v>98</v>
      </c>
      <c r="B312" s="70">
        <f t="shared" si="9"/>
        <v>44202.20189464149</v>
      </c>
      <c r="C312" s="70">
        <f>A312*Sheet1!D29</f>
        <v>11760</v>
      </c>
      <c r="E312" s="70">
        <f t="shared" si="10"/>
        <v>32442.20189464149</v>
      </c>
      <c r="O312" s="112">
        <f>Sheet1!F67</f>
        <v>3.37798853546871</v>
      </c>
    </row>
    <row r="313" spans="1:15" ht="12.75">
      <c r="A313">
        <v>99</v>
      </c>
      <c r="B313" s="70">
        <f t="shared" si="9"/>
        <v>44987.665636128826</v>
      </c>
      <c r="C313" s="70">
        <f>A313*Sheet1!D29</f>
        <v>11880</v>
      </c>
      <c r="E313" s="70">
        <f t="shared" si="10"/>
        <v>33107.665636128826</v>
      </c>
      <c r="O313" s="112">
        <f>Sheet1!F67</f>
        <v>3.37798853546871</v>
      </c>
    </row>
    <row r="314" spans="1:15" ht="12.75">
      <c r="A314">
        <v>100</v>
      </c>
      <c r="B314" s="70">
        <f t="shared" si="9"/>
        <v>45779.8853546871</v>
      </c>
      <c r="C314" s="70">
        <f>A314*Sheet1!D29</f>
        <v>12000</v>
      </c>
      <c r="E314" s="70">
        <f t="shared" si="10"/>
        <v>33779.8853546871</v>
      </c>
      <c r="O314" s="112">
        <f>Sheet1!F67</f>
        <v>3.37798853546871</v>
      </c>
    </row>
    <row r="315" spans="1:15" ht="12.75">
      <c r="A315">
        <v>105</v>
      </c>
      <c r="B315" s="70">
        <f t="shared" si="9"/>
        <v>49842.32360354253</v>
      </c>
      <c r="C315" s="70">
        <f>A315*Sheet1!D29</f>
        <v>12600</v>
      </c>
      <c r="E315" s="70">
        <f t="shared" si="10"/>
        <v>37242.32360354253</v>
      </c>
      <c r="O315" s="112">
        <f>Sheet1!F67</f>
        <v>3.37798853546871</v>
      </c>
    </row>
    <row r="316" spans="1:15" ht="12.75">
      <c r="A316">
        <v>110</v>
      </c>
      <c r="B316" s="70">
        <f t="shared" si="9"/>
        <v>54073.66127917139</v>
      </c>
      <c r="C316" s="70">
        <f>A316*Sheet1!D29</f>
        <v>13200</v>
      </c>
      <c r="E316" s="70">
        <f t="shared" si="10"/>
        <v>40873.66127917139</v>
      </c>
      <c r="O316" s="112">
        <f>Sheet1!F67</f>
        <v>3.37798853546871</v>
      </c>
    </row>
    <row r="317" spans="1:15" ht="12.75">
      <c r="A317">
        <v>115</v>
      </c>
      <c r="B317" s="70">
        <f t="shared" si="9"/>
        <v>58473.898381573694</v>
      </c>
      <c r="C317" s="70">
        <f>A317*Sheet1!D29</f>
        <v>13800</v>
      </c>
      <c r="E317" s="70">
        <f t="shared" si="10"/>
        <v>44673.898381573694</v>
      </c>
      <c r="O317" s="112">
        <f>Sheet1!F67</f>
        <v>3.37798853546871</v>
      </c>
    </row>
    <row r="318" spans="1:15" ht="12.75">
      <c r="A318">
        <v>120</v>
      </c>
      <c r="B318" s="70">
        <f t="shared" si="9"/>
        <v>63043.034910749426</v>
      </c>
      <c r="C318" s="70">
        <f>A318*Sheet1!D29</f>
        <v>14400</v>
      </c>
      <c r="E318" s="70">
        <f t="shared" si="10"/>
        <v>48643.034910749426</v>
      </c>
      <c r="O318" s="112">
        <f>Sheet1!F67</f>
        <v>3.37798853546871</v>
      </c>
    </row>
    <row r="319" spans="1:15" ht="12.75">
      <c r="A319">
        <v>125</v>
      </c>
      <c r="B319" s="70">
        <f t="shared" si="9"/>
        <v>67781.0708666986</v>
      </c>
      <c r="C319" s="70">
        <f>A319*Sheet1!D29</f>
        <v>15000</v>
      </c>
      <c r="E319" s="70">
        <f t="shared" si="10"/>
        <v>52781.070866698596</v>
      </c>
      <c r="O319" s="112">
        <f>Sheet1!F67</f>
        <v>3.37798853546871</v>
      </c>
    </row>
    <row r="320" spans="1:15" ht="12.75">
      <c r="A320">
        <v>130</v>
      </c>
      <c r="B320" s="70">
        <f t="shared" si="9"/>
        <v>72688.00624942119</v>
      </c>
      <c r="C320" s="70">
        <f>A320*Sheet1!D29</f>
        <v>15600</v>
      </c>
      <c r="E320" s="70">
        <f t="shared" si="10"/>
        <v>57088.006249421196</v>
      </c>
      <c r="O320" s="112">
        <f>Sheet1!F67</f>
        <v>3.37798853546871</v>
      </c>
    </row>
    <row r="321" spans="1:15" ht="12.75">
      <c r="A321">
        <v>135</v>
      </c>
      <c r="B321" s="70">
        <f t="shared" si="9"/>
        <v>77763.84105891724</v>
      </c>
      <c r="C321" s="70">
        <f>A321*Sheet1!D29</f>
        <v>16200</v>
      </c>
      <c r="E321" s="70">
        <f t="shared" si="10"/>
        <v>61563.84105891724</v>
      </c>
      <c r="O321" s="112">
        <f>Sheet1!F67</f>
        <v>3.37798853546871</v>
      </c>
    </row>
    <row r="322" spans="1:15" ht="12.75">
      <c r="A322">
        <v>140</v>
      </c>
      <c r="B322" s="70">
        <f t="shared" si="9"/>
        <v>83008.57529518672</v>
      </c>
      <c r="C322" s="70">
        <f>A322*Sheet1!D29</f>
        <v>16800</v>
      </c>
      <c r="E322" s="70">
        <f t="shared" si="10"/>
        <v>66208.57529518672</v>
      </c>
      <c r="O322" s="112">
        <f>Sheet1!F67</f>
        <v>3.37798853546871</v>
      </c>
    </row>
    <row r="323" spans="1:15" ht="12.75">
      <c r="A323">
        <v>145</v>
      </c>
      <c r="B323" s="70">
        <f t="shared" si="9"/>
        <v>88422.20895822963</v>
      </c>
      <c r="C323" s="70">
        <f>A323*Sheet1!D29</f>
        <v>17400</v>
      </c>
      <c r="E323" s="70">
        <f t="shared" si="10"/>
        <v>71022.20895822963</v>
      </c>
      <c r="O323" s="112">
        <f>Sheet1!F67</f>
        <v>3.37798853546871</v>
      </c>
    </row>
    <row r="324" spans="1:15" ht="12.75">
      <c r="A324">
        <v>150</v>
      </c>
      <c r="B324" s="70">
        <f t="shared" si="9"/>
        <v>94004.74204804597</v>
      </c>
      <c r="C324" s="70">
        <f>A324*Sheet1!D29</f>
        <v>18000</v>
      </c>
      <c r="E324" s="70">
        <f t="shared" si="10"/>
        <v>76004.74204804597</v>
      </c>
      <c r="O324" s="112">
        <f>Sheet1!F67</f>
        <v>3.37798853546871</v>
      </c>
    </row>
    <row r="325" spans="1:15" ht="12.75">
      <c r="A325">
        <v>155</v>
      </c>
      <c r="B325" s="70">
        <f aca="true" t="shared" si="11" ref="B325:B334">C325+E325</f>
        <v>99756.17456463576</v>
      </c>
      <c r="C325" s="70">
        <f>A325*Sheet1!D29</f>
        <v>18600</v>
      </c>
      <c r="E325" s="70">
        <f aca="true" t="shared" si="12" ref="E325:E334">(A325*A325)*O325</f>
        <v>81156.17456463576</v>
      </c>
      <c r="O325" s="112">
        <f>Sheet1!F67</f>
        <v>3.37798853546871</v>
      </c>
    </row>
    <row r="326" spans="1:15" ht="12.75">
      <c r="A326">
        <v>160</v>
      </c>
      <c r="B326" s="70">
        <f t="shared" si="11"/>
        <v>105676.50650799897</v>
      </c>
      <c r="C326" s="70">
        <f>A326*Sheet1!D29</f>
        <v>19200</v>
      </c>
      <c r="E326" s="70">
        <f t="shared" si="12"/>
        <v>86476.50650799897</v>
      </c>
      <c r="O326" s="112">
        <f>Sheet1!F67</f>
        <v>3.37798853546871</v>
      </c>
    </row>
    <row r="327" spans="1:15" ht="12.75">
      <c r="A327">
        <v>165</v>
      </c>
      <c r="B327" s="70">
        <f t="shared" si="11"/>
        <v>111765.73787813562</v>
      </c>
      <c r="C327" s="70">
        <f>A327*Sheet1!D29</f>
        <v>19800</v>
      </c>
      <c r="E327" s="70">
        <f t="shared" si="12"/>
        <v>91965.73787813562</v>
      </c>
      <c r="O327" s="112">
        <f>Sheet1!F67</f>
        <v>3.37798853546871</v>
      </c>
    </row>
    <row r="328" spans="1:15" ht="12.75">
      <c r="A328">
        <v>170</v>
      </c>
      <c r="B328" s="70">
        <f t="shared" si="11"/>
        <v>118023.86867504571</v>
      </c>
      <c r="C328" s="70">
        <f>A328*Sheet1!D29</f>
        <v>20400</v>
      </c>
      <c r="E328" s="70">
        <f t="shared" si="12"/>
        <v>97623.86867504571</v>
      </c>
      <c r="O328" s="112">
        <f>Sheet1!F67</f>
        <v>3.37798853546871</v>
      </c>
    </row>
    <row r="329" spans="1:15" ht="12.75">
      <c r="A329">
        <v>175</v>
      </c>
      <c r="B329" s="70">
        <f t="shared" si="11"/>
        <v>124450.89889872924</v>
      </c>
      <c r="C329" s="70">
        <f>A329*Sheet1!D29</f>
        <v>21000</v>
      </c>
      <c r="E329" s="70">
        <f t="shared" si="12"/>
        <v>103450.89889872924</v>
      </c>
      <c r="O329" s="112">
        <f>Sheet1!F67</f>
        <v>3.37798853546871</v>
      </c>
    </row>
    <row r="330" spans="1:15" ht="12.75">
      <c r="A330">
        <v>180</v>
      </c>
      <c r="B330" s="70">
        <f t="shared" si="11"/>
        <v>131046.8285491862</v>
      </c>
      <c r="C330" s="70">
        <f>A330*Sheet1!D29</f>
        <v>21600</v>
      </c>
      <c r="E330" s="70">
        <f t="shared" si="12"/>
        <v>109446.8285491862</v>
      </c>
      <c r="O330" s="112">
        <f>Sheet1!F67</f>
        <v>3.37798853546871</v>
      </c>
    </row>
    <row r="331" spans="1:15" ht="12.75">
      <c r="A331">
        <v>185</v>
      </c>
      <c r="B331" s="70">
        <f t="shared" si="11"/>
        <v>137811.6576264166</v>
      </c>
      <c r="C331" s="70">
        <f>A331*Sheet1!D29</f>
        <v>22200</v>
      </c>
      <c r="E331" s="70">
        <f t="shared" si="12"/>
        <v>115611.6576264166</v>
      </c>
      <c r="O331" s="112">
        <f>Sheet1!F67</f>
        <v>3.37798853546871</v>
      </c>
    </row>
    <row r="332" spans="1:15" ht="12.75">
      <c r="A332">
        <v>190</v>
      </c>
      <c r="B332" s="70">
        <f t="shared" si="11"/>
        <v>144745.38613042043</v>
      </c>
      <c r="C332" s="70">
        <f>A332*Sheet1!D29</f>
        <v>22800</v>
      </c>
      <c r="E332" s="70">
        <f t="shared" si="12"/>
        <v>121945.38613042043</v>
      </c>
      <c r="O332" s="112">
        <f>Sheet1!F67</f>
        <v>3.37798853546871</v>
      </c>
    </row>
    <row r="333" spans="1:15" ht="12.75">
      <c r="A333">
        <v>195</v>
      </c>
      <c r="B333" s="70">
        <f t="shared" si="11"/>
        <v>151848.0140611977</v>
      </c>
      <c r="C333" s="70">
        <f>A333*Sheet1!D29</f>
        <v>23400</v>
      </c>
      <c r="E333" s="70">
        <f t="shared" si="12"/>
        <v>128448.0140611977</v>
      </c>
      <c r="O333" s="112">
        <f>Sheet1!F67</f>
        <v>3.37798853546871</v>
      </c>
    </row>
    <row r="334" spans="1:15" ht="12.75">
      <c r="A334">
        <v>200</v>
      </c>
      <c r="B334" s="70">
        <f t="shared" si="11"/>
        <v>159119.5414187484</v>
      </c>
      <c r="C334" s="70">
        <f>A334*Sheet1!D29</f>
        <v>24000</v>
      </c>
      <c r="E334" s="70">
        <f t="shared" si="12"/>
        <v>135119.5414187484</v>
      </c>
      <c r="O334" s="112">
        <f>Sheet1!F67</f>
        <v>3.37798853546871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T400</dc:creator>
  <cp:keywords/>
  <dc:description/>
  <cp:lastModifiedBy>Ausserhuber</cp:lastModifiedBy>
  <dcterms:created xsi:type="dcterms:W3CDTF">2010-09-12T17:15:02Z</dcterms:created>
  <dcterms:modified xsi:type="dcterms:W3CDTF">2020-04-18T20:21:16Z</dcterms:modified>
  <cp:category/>
  <cp:version/>
  <cp:contentType/>
  <cp:contentStatus/>
</cp:coreProperties>
</file>