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375" windowWidth="21840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T400</author>
  </authors>
  <commentList>
    <comment ref="B13" authorId="0">
      <text>
        <r>
          <rPr>
            <b/>
            <sz val="9"/>
            <rFont val="Tahoma"/>
            <family val="2"/>
          </rPr>
          <t>T400:</t>
        </r>
        <r>
          <rPr>
            <sz val="9"/>
            <rFont val="Tahoma"/>
            <family val="2"/>
          </rPr>
          <t xml:space="preserve">
Aus Fläche, als Kreisfläche annehmen, daraus d²=4A/Pi,
Wurzel ziehen</t>
        </r>
      </text>
    </comment>
    <comment ref="B54" authorId="0">
      <text>
        <r>
          <rPr>
            <b/>
            <sz val="9"/>
            <rFont val="Tahoma"/>
            <family val="2"/>
          </rPr>
          <t>T400:</t>
        </r>
        <r>
          <rPr>
            <sz val="9"/>
            <rFont val="Tahoma"/>
            <family val="2"/>
          </rPr>
          <t xml:space="preserve">
zu bevorzugen zur Vermeidung von Ringströmen</t>
        </r>
      </text>
    </comment>
    <comment ref="J55" authorId="0">
      <text>
        <r>
          <rPr>
            <b/>
            <sz val="9"/>
            <rFont val="Tahoma"/>
            <family val="2"/>
          </rPr>
          <t>T400:</t>
        </r>
        <r>
          <rPr>
            <sz val="9"/>
            <rFont val="Tahoma"/>
            <family val="2"/>
          </rPr>
          <t xml:space="preserve">
_1*5.1 ist Rückführung des Drahtes </t>
        </r>
      </text>
    </comment>
    <comment ref="F91" authorId="0">
      <text>
        <r>
          <rPr>
            <b/>
            <sz val="9"/>
            <rFont val="Tahoma"/>
            <family val="2"/>
          </rPr>
          <t>T400:</t>
        </r>
        <r>
          <rPr>
            <sz val="9"/>
            <rFont val="Tahoma"/>
            <family val="2"/>
          </rPr>
          <t xml:space="preserve">
Spulenstrom = 1/1,27 Gleichrichtstrom, Quelle:
http://www.geopolos.de/Quellen/Stromverh%C3%A4ltnis%20bei%20Gleichrichtung.png  </t>
        </r>
      </text>
    </comment>
    <comment ref="E87" authorId="0">
      <text>
        <r>
          <rPr>
            <b/>
            <sz val="9"/>
            <rFont val="Tahoma"/>
            <family val="2"/>
          </rPr>
          <t>T400:</t>
        </r>
        <r>
          <rPr>
            <sz val="9"/>
            <rFont val="Tahoma"/>
            <family val="2"/>
          </rPr>
          <t xml:space="preserve">
unschlüssig!
Ansich 1,27* I(AC),
also vor Gleichrichtung, s.
http://www.geopolos.de/Quellen/Stromverh%C3%A4ltnis%20bei%20Gleichrichtung.png </t>
        </r>
      </text>
    </comment>
    <comment ref="F104" authorId="0">
      <text>
        <r>
          <rPr>
            <b/>
            <sz val="9"/>
            <rFont val="Tahoma"/>
            <family val="2"/>
          </rPr>
          <t>T400:</t>
        </r>
        <r>
          <rPr>
            <sz val="9"/>
            <rFont val="Tahoma"/>
            <family val="2"/>
          </rPr>
          <t xml:space="preserve">
Spulenstrom = 1/1,27 Gleichrichtstrom, Quelle:
http://www.geopolos.de/Quellen/Stromverh%C3%A4ltnis%20bei%20Gleichrichtung.png  </t>
        </r>
      </text>
    </comment>
  </commentList>
</comments>
</file>

<file path=xl/sharedStrings.xml><?xml version="1.0" encoding="utf-8"?>
<sst xmlns="http://schemas.openxmlformats.org/spreadsheetml/2006/main" count="220" uniqueCount="151">
  <si>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</si>
  <si>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</si>
  <si>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</si>
  <si>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</si>
  <si>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</si>
  <si>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</si>
  <si>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</si>
  <si>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</si>
  <si>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</si>
  <si>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</si>
  <si>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</si>
  <si>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</si>
  <si>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</si>
  <si>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</si>
  <si>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</si>
  <si>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</si>
  <si>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</si>
  <si>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</si>
  <si>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</si>
  <si>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</si>
  <si>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</si>
  <si>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</si>
  <si>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</si>
  <si>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</si>
  <si>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</si>
  <si>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</si>
  <si>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</si>
  <si>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</si>
  <si>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</si>
  <si>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</si>
  <si>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</si>
  <si>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</si>
  <si>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</si>
  <si>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</si>
  <si>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</si>
  <si>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</si>
  <si>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</si>
  <si>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</si>
  <si>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</si>
  <si>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</si>
  <si>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</si>
  <si>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</si>
  <si>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</si>
  <si>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</si>
  <si>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</si>
  <si>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</si>
  <si>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</si>
  <si>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</si>
  <si>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</si>
  <si>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</si>
  <si>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</si>
  <si>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</si>
  <si>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</si>
  <si>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</si>
  <si>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</si>
  <si>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</si>
  <si>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</si>
  <si>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</si>
  <si>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</si>
  <si>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</si>
  <si>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</si>
  <si>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</si>
  <si>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</si>
  <si>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</si>
  <si>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</si>
  <si>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</si>
  <si>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</si>
  <si>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</si>
  <si>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</si>
  <si>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</si>
  <si>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</si>
  <si>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</si>
  <si>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</si>
  <si>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</si>
  <si>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</si>
  <si>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</si>
  <si>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</si>
  <si>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</si>
  <si>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</si>
  <si>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</si>
  <si>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</si>
  <si>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</si>
  <si>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</si>
  <si>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</si>
  <si>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</si>
  <si>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</si>
  <si>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</si>
  <si>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</si>
  <si>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</si>
  <si>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</si>
  <si>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</si>
  <si>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</si>
  <si>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</si>
  <si>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</si>
  <si>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</si>
  <si>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</si>
  <si>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</si>
  <si>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</si>
  <si>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</si>
  <si>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</si>
  <si>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</si>
  <si>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</si>
  <si>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</si>
  <si>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</si>
  <si>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</si>
  <si>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</si>
  <si>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</si>
  <si>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</si>
  <si>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</si>
  <si>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</si>
  <si>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</si>
  <si>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</si>
  <si>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</si>
  <si>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</si>
  <si>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</si>
  <si>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</si>
  <si>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</si>
  <si>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</si>
  <si>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</si>
  <si>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</si>
  <si>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</si>
  <si>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</si>
  <si>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</si>
  <si>
    <t>Gleichspannung</t>
  </si>
  <si>
    <t>???</t>
  </si>
  <si>
    <t>Leerlaufspannung ???</t>
  </si>
  <si>
    <t>Remanenz</t>
  </si>
  <si>
    <t>3. Tesla</t>
  </si>
  <si>
    <t>Durchmesser</t>
  </si>
  <si>
    <t>Höhe</t>
  </si>
  <si>
    <t>Fläche</t>
  </si>
  <si>
    <t>m²</t>
  </si>
  <si>
    <t>3. D' (m)</t>
  </si>
  <si>
    <t>4. D (m)</t>
  </si>
  <si>
    <t>Durchmesser für RPM-Berechnung</t>
  </si>
  <si>
    <t>Ersatz-Durchmesser für Leistung</t>
  </si>
  <si>
    <t xml:space="preserve">nicht dicker als 3.2.-2(5.4+5.5)-1*5.1 ! </t>
  </si>
  <si>
    <t>(sonderbar!)</t>
  </si>
  <si>
    <r>
      <t xml:space="preserve">Geometrie </t>
    </r>
    <r>
      <rPr>
        <b/>
        <sz val="10"/>
        <color indexed="10"/>
        <rFont val="Arial"/>
        <family val="2"/>
      </rPr>
      <t>VAWT</t>
    </r>
  </si>
  <si>
    <r>
      <t>Scheibengenerator Berechnung V1.7_</t>
    </r>
    <r>
      <rPr>
        <b/>
        <sz val="14"/>
        <color indexed="10"/>
        <rFont val="Arial"/>
        <family val="2"/>
      </rPr>
      <t>VAWT</t>
    </r>
  </si>
  <si>
    <t>Drähte in Hand (Paralleldrähte)</t>
  </si>
  <si>
    <t>Querschnitt</t>
  </si>
  <si>
    <t>max. Strom</t>
  </si>
  <si>
    <t>AC</t>
  </si>
  <si>
    <t>DC</t>
  </si>
  <si>
    <t>Zulässige 
Stromdichte [A/mm²]</t>
  </si>
  <si>
    <t>13,5 Ladeendspannung vor Gasung + 1,5V Flusspannung Gleichrichter</t>
  </si>
  <si>
    <t>nicht wesentlich mehr als Feld G49, sonst nur kurzzeitig!</t>
  </si>
  <si>
    <t>bzw.</t>
  </si>
  <si>
    <t>nicht dicker als D31-2(51+D52)-D48</t>
  </si>
  <si>
    <t>D48 ist das, was ich Drahtüberwurf nenne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</si>
</sst>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5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b/>
      <sz val="14.25"/>
      <color indexed="8"/>
      <name val="Arial"/>
      <family val="0"/>
    </font>
    <font>
      <b/>
      <sz val="17.25"/>
      <color indexed="8"/>
      <name val="Arial"/>
      <family val="0"/>
    </font>
    <font>
      <sz val="13.1"/>
      <color indexed="8"/>
      <name val="Arial"/>
      <family val="0"/>
    </font>
    <font>
      <b/>
      <sz val="17"/>
      <color indexed="8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/>
    </xf>
    <xf numFmtId="0" fontId="1" fillId="36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0" xfId="0" applyFont="1" applyFill="1" applyAlignment="1">
      <alignment horizontal="right"/>
    </xf>
    <xf numFmtId="164" fontId="0" fillId="36" borderId="21" xfId="0" applyNumberFormat="1" applyFill="1" applyBorder="1" applyAlignment="1">
      <alignment/>
    </xf>
    <xf numFmtId="0" fontId="1" fillId="34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2" fontId="0" fillId="36" borderId="21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7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0" fontId="0" fillId="37" borderId="18" xfId="0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7" borderId="0" xfId="0" applyFont="1" applyFill="1" applyAlignment="1">
      <alignment horizontal="right"/>
    </xf>
    <xf numFmtId="0" fontId="0" fillId="36" borderId="20" xfId="0" applyFill="1" applyBorder="1" applyAlignment="1">
      <alignment/>
    </xf>
    <xf numFmtId="0" fontId="1" fillId="37" borderId="16" xfId="0" applyFont="1" applyFill="1" applyBorder="1" applyAlignment="1">
      <alignment/>
    </xf>
    <xf numFmtId="0" fontId="0" fillId="37" borderId="0" xfId="0" applyFill="1" applyBorder="1" applyAlignment="1">
      <alignment/>
    </xf>
    <xf numFmtId="2" fontId="0" fillId="36" borderId="24" xfId="0" applyNumberFormat="1" applyFill="1" applyBorder="1" applyAlignment="1">
      <alignment/>
    </xf>
    <xf numFmtId="0" fontId="0" fillId="37" borderId="29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2" fontId="0" fillId="37" borderId="0" xfId="0" applyNumberFormat="1" applyFill="1" applyAlignment="1">
      <alignment/>
    </xf>
    <xf numFmtId="0" fontId="0" fillId="37" borderId="30" xfId="0" applyFont="1" applyFill="1" applyBorder="1" applyAlignment="1">
      <alignment/>
    </xf>
    <xf numFmtId="2" fontId="0" fillId="36" borderId="20" xfId="0" applyNumberForma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0" borderId="0" xfId="0" applyBorder="1" applyAlignment="1">
      <alignment/>
    </xf>
    <xf numFmtId="0" fontId="0" fillId="37" borderId="0" xfId="0" applyFont="1" applyFill="1" applyBorder="1" applyAlignment="1">
      <alignment horizontal="right"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3" xfId="0" applyFill="1" applyBorder="1" applyAlignment="1">
      <alignment/>
    </xf>
    <xf numFmtId="0" fontId="0" fillId="35" borderId="0" xfId="0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ill="1" applyBorder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right"/>
    </xf>
    <xf numFmtId="0" fontId="0" fillId="35" borderId="36" xfId="0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23" xfId="0" applyFont="1" applyFill="1" applyBorder="1" applyAlignment="1">
      <alignment/>
    </xf>
    <xf numFmtId="1" fontId="0" fillId="37" borderId="0" xfId="0" applyNumberFormat="1" applyFill="1" applyAlignment="1">
      <alignment/>
    </xf>
    <xf numFmtId="0" fontId="0" fillId="40" borderId="16" xfId="0" applyFont="1" applyFill="1" applyBorder="1" applyAlignment="1">
      <alignment/>
    </xf>
    <xf numFmtId="1" fontId="0" fillId="36" borderId="21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37" borderId="40" xfId="0" applyFill="1" applyBorder="1" applyAlignment="1">
      <alignment/>
    </xf>
    <xf numFmtId="0" fontId="0" fillId="37" borderId="25" xfId="0" applyFill="1" applyBorder="1" applyAlignment="1">
      <alignment/>
    </xf>
    <xf numFmtId="0" fontId="1" fillId="35" borderId="16" xfId="0" applyFont="1" applyFill="1" applyBorder="1" applyAlignment="1">
      <alignment/>
    </xf>
    <xf numFmtId="2" fontId="1" fillId="38" borderId="21" xfId="0" applyNumberFormat="1" applyFont="1" applyFill="1" applyBorder="1" applyAlignment="1">
      <alignment/>
    </xf>
    <xf numFmtId="0" fontId="6" fillId="35" borderId="18" xfId="0" applyFont="1" applyFill="1" applyBorder="1" applyAlignment="1">
      <alignment/>
    </xf>
    <xf numFmtId="2" fontId="0" fillId="36" borderId="22" xfId="0" applyNumberFormat="1" applyFill="1" applyBorder="1" applyAlignment="1">
      <alignment/>
    </xf>
    <xf numFmtId="2" fontId="0" fillId="37" borderId="0" xfId="0" applyNumberFormat="1" applyFill="1" applyBorder="1" applyAlignment="1">
      <alignment/>
    </xf>
    <xf numFmtId="0" fontId="0" fillId="35" borderId="41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2" fontId="1" fillId="34" borderId="20" xfId="0" applyNumberFormat="1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164" fontId="0" fillId="36" borderId="20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left"/>
    </xf>
    <xf numFmtId="164" fontId="0" fillId="36" borderId="22" xfId="0" applyNumberFormat="1" applyFont="1" applyFill="1" applyBorder="1" applyAlignment="1">
      <alignment horizontal="right"/>
    </xf>
    <xf numFmtId="2" fontId="1" fillId="34" borderId="43" xfId="0" applyNumberFormat="1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164" fontId="1" fillId="36" borderId="22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164" fontId="7" fillId="36" borderId="22" xfId="0" applyNumberFormat="1" applyFont="1" applyFill="1" applyBorder="1" applyAlignment="1">
      <alignment horizontal="right"/>
    </xf>
    <xf numFmtId="2" fontId="0" fillId="37" borderId="18" xfId="0" applyNumberFormat="1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37" borderId="18" xfId="0" applyNumberFormat="1" applyFill="1" applyBorder="1" applyAlignment="1">
      <alignment/>
    </xf>
    <xf numFmtId="0" fontId="0" fillId="37" borderId="44" xfId="0" applyFont="1" applyFill="1" applyBorder="1" applyAlignment="1">
      <alignment/>
    </xf>
    <xf numFmtId="0" fontId="0" fillId="0" borderId="46" xfId="0" applyBorder="1" applyAlignment="1">
      <alignment/>
    </xf>
    <xf numFmtId="10" fontId="0" fillId="0" borderId="0" xfId="0" applyNumberFormat="1" applyFill="1" applyAlignment="1">
      <alignment/>
    </xf>
    <xf numFmtId="164" fontId="0" fillId="36" borderId="24" xfId="0" applyNumberFormat="1" applyFont="1" applyFill="1" applyBorder="1" applyAlignment="1">
      <alignment horizontal="right"/>
    </xf>
    <xf numFmtId="2" fontId="0" fillId="37" borderId="0" xfId="0" applyNumberFormat="1" applyFont="1" applyFill="1" applyBorder="1" applyAlignment="1">
      <alignment horizontal="left"/>
    </xf>
    <xf numFmtId="0" fontId="0" fillId="37" borderId="17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39" xfId="0" applyFill="1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2" fontId="0" fillId="0" borderId="0" xfId="0" applyNumberFormat="1" applyAlignment="1">
      <alignment/>
    </xf>
    <xf numFmtId="0" fontId="5" fillId="36" borderId="21" xfId="0" applyFont="1" applyFill="1" applyBorder="1" applyAlignment="1">
      <alignment/>
    </xf>
    <xf numFmtId="0" fontId="0" fillId="37" borderId="46" xfId="0" applyFont="1" applyFill="1" applyBorder="1" applyAlignment="1">
      <alignment/>
    </xf>
    <xf numFmtId="0" fontId="0" fillId="37" borderId="47" xfId="0" applyFill="1" applyBorder="1" applyAlignment="1">
      <alignment/>
    </xf>
    <xf numFmtId="164" fontId="0" fillId="36" borderId="48" xfId="0" applyNumberFormat="1" applyFont="1" applyFill="1" applyBorder="1" applyAlignment="1">
      <alignment horizontal="right"/>
    </xf>
    <xf numFmtId="2" fontId="5" fillId="37" borderId="49" xfId="0" applyNumberFormat="1" applyFont="1" applyFill="1" applyBorder="1" applyAlignment="1">
      <alignment horizontal="left"/>
    </xf>
    <xf numFmtId="0" fontId="5" fillId="37" borderId="49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10" fillId="34" borderId="26" xfId="0" applyFont="1" applyFill="1" applyBorder="1" applyAlignment="1">
      <alignment/>
    </xf>
    <xf numFmtId="2" fontId="0" fillId="36" borderId="26" xfId="0" applyNumberFormat="1" applyFill="1" applyBorder="1" applyAlignment="1">
      <alignment/>
    </xf>
    <xf numFmtId="0" fontId="10" fillId="0" borderId="0" xfId="0" applyFont="1" applyAlignment="1">
      <alignment/>
    </xf>
    <xf numFmtId="0" fontId="0" fillId="35" borderId="0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34" borderId="0" xfId="0" applyFont="1" applyFill="1" applyBorder="1" applyAlignment="1">
      <alignment/>
    </xf>
    <xf numFmtId="0" fontId="55" fillId="35" borderId="18" xfId="0" applyFont="1" applyFill="1" applyBorder="1" applyAlignment="1">
      <alignment horizontal="left" indent="1"/>
    </xf>
    <xf numFmtId="2" fontId="0" fillId="38" borderId="21" xfId="0" applyNumberFormat="1" applyFont="1" applyFill="1" applyBorder="1" applyAlignment="1">
      <alignment/>
    </xf>
    <xf numFmtId="0" fontId="1" fillId="40" borderId="16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2" fontId="5" fillId="37" borderId="0" xfId="0" applyNumberFormat="1" applyFont="1" applyFill="1" applyBorder="1" applyAlignment="1">
      <alignment horizontal="left"/>
    </xf>
    <xf numFmtId="164" fontId="1" fillId="36" borderId="0" xfId="0" applyNumberFormat="1" applyFont="1" applyFill="1" applyBorder="1" applyAlignment="1">
      <alignment horizontal="right"/>
    </xf>
    <xf numFmtId="0" fontId="56" fillId="37" borderId="0" xfId="0" applyFont="1" applyFill="1" applyBorder="1" applyAlignment="1">
      <alignment/>
    </xf>
    <xf numFmtId="0" fontId="56" fillId="0" borderId="0" xfId="0" applyFont="1" applyAlignment="1">
      <alignment/>
    </xf>
    <xf numFmtId="165" fontId="5" fillId="34" borderId="24" xfId="0" applyNumberFormat="1" applyFont="1" applyFill="1" applyBorder="1" applyAlignment="1">
      <alignment/>
    </xf>
    <xf numFmtId="0" fontId="5" fillId="37" borderId="34" xfId="0" applyFont="1" applyFill="1" applyBorder="1" applyAlignment="1">
      <alignment/>
    </xf>
    <xf numFmtId="0" fontId="5" fillId="37" borderId="0" xfId="0" applyFont="1" applyFill="1" applyAlignment="1">
      <alignment/>
    </xf>
    <xf numFmtId="0" fontId="0" fillId="37" borderId="18" xfId="0" applyFill="1" applyBorder="1" applyAlignment="1">
      <alignment/>
    </xf>
    <xf numFmtId="0" fontId="55" fillId="37" borderId="0" xfId="0" applyFont="1" applyFill="1" applyBorder="1" applyAlignment="1">
      <alignment/>
    </xf>
    <xf numFmtId="0" fontId="55" fillId="0" borderId="0" xfId="0" applyFont="1" applyAlignment="1">
      <alignment/>
    </xf>
    <xf numFmtId="0" fontId="0" fillId="35" borderId="0" xfId="0" applyFill="1" applyAlignment="1">
      <alignment horizontal="right" indent="1"/>
    </xf>
    <xf numFmtId="0" fontId="0" fillId="35" borderId="0" xfId="0" applyFill="1" applyAlignment="1">
      <alignment horizontal="right"/>
    </xf>
    <xf numFmtId="0" fontId="0" fillId="0" borderId="0" xfId="0" applyAlignment="1">
      <alignment wrapText="1"/>
    </xf>
    <xf numFmtId="0" fontId="57" fillId="34" borderId="20" xfId="0" applyFont="1" applyFill="1" applyBorder="1" applyAlignment="1">
      <alignment/>
    </xf>
    <xf numFmtId="2" fontId="58" fillId="36" borderId="21" xfId="0" applyNumberFormat="1" applyFont="1" applyFill="1" applyBorder="1" applyAlignment="1">
      <alignment/>
    </xf>
    <xf numFmtId="164" fontId="58" fillId="36" borderId="22" xfId="0" applyNumberFormat="1" applyFont="1" applyFill="1" applyBorder="1" applyAlignment="1">
      <alignment horizontal="right"/>
    </xf>
    <xf numFmtId="2" fontId="57" fillId="34" borderId="24" xfId="0" applyNumberFormat="1" applyFont="1" applyFill="1" applyBorder="1" applyAlignment="1">
      <alignment horizontal="left"/>
    </xf>
    <xf numFmtId="164" fontId="57" fillId="34" borderId="20" xfId="0" applyNumberFormat="1" applyFont="1" applyFill="1" applyBorder="1" applyAlignment="1">
      <alignment/>
    </xf>
    <xf numFmtId="0" fontId="57" fillId="34" borderId="22" xfId="0" applyFont="1" applyFill="1" applyBorder="1" applyAlignment="1">
      <alignment/>
    </xf>
    <xf numFmtId="0" fontId="10" fillId="35" borderId="47" xfId="0" applyFont="1" applyFill="1" applyBorder="1" applyAlignment="1">
      <alignment horizontal="center"/>
    </xf>
    <xf numFmtId="0" fontId="10" fillId="35" borderId="50" xfId="0" applyFont="1" applyFill="1" applyBorder="1" applyAlignment="1">
      <alignment horizontal="center"/>
    </xf>
    <xf numFmtId="0" fontId="10" fillId="35" borderId="48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55"/>
          <c:w val="0.7885"/>
          <c:h val="0.7625"/>
        </c:manualLayout>
      </c:layout>
      <c:scatterChart>
        <c:scatterStyle val="lineMarker"/>
        <c:varyColors val="0"/>
        <c:ser>
          <c:idx val="0"/>
          <c:order val="0"/>
          <c:tx>
            <c:v>Generator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2.9000000000000004</c:v>
                </c:pt>
                <c:pt idx="5">
                  <c:v>2.9000000000000004</c:v>
                </c:pt>
                <c:pt idx="6">
                  <c:v>5.800000000000001</c:v>
                </c:pt>
                <c:pt idx="7">
                  <c:v>8.7</c:v>
                </c:pt>
                <c:pt idx="8">
                  <c:v>11.600000000000001</c:v>
                </c:pt>
                <c:pt idx="9">
                  <c:v>14.5</c:v>
                </c:pt>
                <c:pt idx="10">
                  <c:v>20.299999999999997</c:v>
                </c:pt>
                <c:pt idx="11">
                  <c:v>26.1</c:v>
                </c:pt>
                <c:pt idx="12">
                  <c:v>29</c:v>
                </c:pt>
                <c:pt idx="13">
                  <c:v>34.8</c:v>
                </c:pt>
                <c:pt idx="14">
                  <c:v>43.5</c:v>
                </c:pt>
                <c:pt idx="15">
                  <c:v>49.3</c:v>
                </c:pt>
                <c:pt idx="16">
                  <c:v>58</c:v>
                </c:pt>
                <c:pt idx="17">
                  <c:v>66.69999999999999</c:v>
                </c:pt>
                <c:pt idx="18">
                  <c:v>78.30000000000001</c:v>
                </c:pt>
                <c:pt idx="19">
                  <c:v>87</c:v>
                </c:pt>
                <c:pt idx="20">
                  <c:v>98.6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0.5077440559867951</c:v>
                </c:pt>
                <c:pt idx="1">
                  <c:v>0.9916876093492091</c:v>
                </c:pt>
                <c:pt idx="2">
                  <c:v>1.7136361889554332</c:v>
                </c:pt>
                <c:pt idx="3">
                  <c:v>2.72119080005423</c:v>
                </c:pt>
                <c:pt idx="4">
                  <c:v>4.0619524478943605</c:v>
                </c:pt>
                <c:pt idx="5">
                  <c:v>5.783522137724588</c:v>
                </c:pt>
                <c:pt idx="6">
                  <c:v>7.933500874793673</c:v>
                </c:pt>
                <c:pt idx="7">
                  <c:v>10.559489664350378</c:v>
                </c:pt>
                <c:pt idx="8">
                  <c:v>13.709089511643466</c:v>
                </c:pt>
                <c:pt idx="9">
                  <c:v>17.4299014219217</c:v>
                </c:pt>
                <c:pt idx="10">
                  <c:v>21.76952640043384</c:v>
                </c:pt>
                <c:pt idx="11">
                  <c:v>26.775565452428644</c:v>
                </c:pt>
                <c:pt idx="12">
                  <c:v>32.495619583154884</c:v>
                </c:pt>
                <c:pt idx="13">
                  <c:v>38.97728979786132</c:v>
                </c:pt>
                <c:pt idx="14">
                  <c:v>46.2681771017967</c:v>
                </c:pt>
                <c:pt idx="15">
                  <c:v>54.4158825002098</c:v>
                </c:pt>
                <c:pt idx="16">
                  <c:v>63.46800699834938</c:v>
                </c:pt>
                <c:pt idx="17">
                  <c:v>73.4721516014642</c:v>
                </c:pt>
                <c:pt idx="18">
                  <c:v>84.47591731480303</c:v>
                </c:pt>
                <c:pt idx="19">
                  <c:v>96.52690514361463</c:v>
                </c:pt>
                <c:pt idx="20">
                  <c:v>109.67271609314773</c:v>
                </c:pt>
              </c:numCache>
            </c:numRef>
          </c:yVal>
          <c:smooth val="1"/>
        </c:ser>
        <c:axId val="7227451"/>
        <c:axId val="65047060"/>
      </c:scatterChart>
      <c:valAx>
        <c:axId val="7227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47060"/>
        <c:crossesAt val="0"/>
        <c:crossBetween val="midCat"/>
        <c:dispUnits/>
        <c:majorUnit val="1"/>
      </c:valAx>
      <c:valAx>
        <c:axId val="65047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27451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"/>
          <c:y val="0.439"/>
          <c:w val="0.144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3775"/>
          <c:w val="0.81675"/>
          <c:h val="0.77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2.9000000000000004</c:v>
                </c:pt>
                <c:pt idx="5">
                  <c:v>2.9000000000000004</c:v>
                </c:pt>
                <c:pt idx="6">
                  <c:v>5.800000000000001</c:v>
                </c:pt>
                <c:pt idx="7">
                  <c:v>8.7</c:v>
                </c:pt>
                <c:pt idx="8">
                  <c:v>11.600000000000001</c:v>
                </c:pt>
                <c:pt idx="9">
                  <c:v>14.5</c:v>
                </c:pt>
                <c:pt idx="10">
                  <c:v>20.299999999999997</c:v>
                </c:pt>
                <c:pt idx="11">
                  <c:v>26.1</c:v>
                </c:pt>
                <c:pt idx="12">
                  <c:v>31.900000000000002</c:v>
                </c:pt>
                <c:pt idx="13">
                  <c:v>37.7</c:v>
                </c:pt>
                <c:pt idx="14">
                  <c:v>43.5</c:v>
                </c:pt>
                <c:pt idx="15">
                  <c:v>52.2</c:v>
                </c:pt>
                <c:pt idx="16">
                  <c:v>60.900000000000006</c:v>
                </c:pt>
                <c:pt idx="17">
                  <c:v>69.6</c:v>
                </c:pt>
                <c:pt idx="18">
                  <c:v>78.30000000000001</c:v>
                </c:pt>
                <c:pt idx="19">
                  <c:v>89.9</c:v>
                </c:pt>
                <c:pt idx="20">
                  <c:v>101.5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0.5077440559867951</c:v>
                </c:pt>
                <c:pt idx="1">
                  <c:v>0.9916876093492091</c:v>
                </c:pt>
                <c:pt idx="2">
                  <c:v>1.7136361889554332</c:v>
                </c:pt>
                <c:pt idx="3">
                  <c:v>2.72119080005423</c:v>
                </c:pt>
                <c:pt idx="4">
                  <c:v>4.0619524478943605</c:v>
                </c:pt>
                <c:pt idx="5">
                  <c:v>5.783522137724588</c:v>
                </c:pt>
                <c:pt idx="6">
                  <c:v>7.933500874793673</c:v>
                </c:pt>
                <c:pt idx="7">
                  <c:v>10.559489664350378</c:v>
                </c:pt>
                <c:pt idx="8">
                  <c:v>13.709089511643466</c:v>
                </c:pt>
                <c:pt idx="9">
                  <c:v>17.4299014219217</c:v>
                </c:pt>
                <c:pt idx="10">
                  <c:v>21.76952640043384</c:v>
                </c:pt>
                <c:pt idx="11">
                  <c:v>26.775565452428644</c:v>
                </c:pt>
                <c:pt idx="12">
                  <c:v>32.495619583154884</c:v>
                </c:pt>
                <c:pt idx="13">
                  <c:v>38.97728979786132</c:v>
                </c:pt>
                <c:pt idx="14">
                  <c:v>46.2681771017967</c:v>
                </c:pt>
                <c:pt idx="15">
                  <c:v>54.4158825002098</c:v>
                </c:pt>
                <c:pt idx="16">
                  <c:v>63.46800699834938</c:v>
                </c:pt>
                <c:pt idx="17">
                  <c:v>73.4721516014642</c:v>
                </c:pt>
                <c:pt idx="18">
                  <c:v>84.47591731480303</c:v>
                </c:pt>
                <c:pt idx="19">
                  <c:v>96.52690514361463</c:v>
                </c:pt>
                <c:pt idx="20">
                  <c:v>109.67271609314773</c:v>
                </c:pt>
              </c:numCache>
            </c:numRef>
          </c:yVal>
          <c:smooth val="1"/>
        </c:ser>
        <c:axId val="48552629"/>
        <c:axId val="34320478"/>
      </c:scatterChart>
      <c:valAx>
        <c:axId val="48552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0478"/>
        <c:crossesAt val="0"/>
        <c:crossBetween val="midCat"/>
        <c:dispUnits/>
        <c:majorUnit val="1"/>
      </c:valAx>
      <c:valAx>
        <c:axId val="34320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52629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443"/>
          <c:w val="0.11725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104</xdr:row>
      <xdr:rowOff>228600</xdr:rowOff>
    </xdr:from>
    <xdr:to>
      <xdr:col>7</xdr:col>
      <xdr:colOff>9525</xdr:colOff>
      <xdr:row>133</xdr:row>
      <xdr:rowOff>0</xdr:rowOff>
    </xdr:to>
    <xdr:graphicFrame>
      <xdr:nvGraphicFramePr>
        <xdr:cNvPr id="1" name="Diagramm 1"/>
        <xdr:cNvGraphicFramePr/>
      </xdr:nvGraphicFramePr>
      <xdr:xfrm>
        <a:off x="295275" y="17716500"/>
        <a:ext cx="84677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133</xdr:row>
      <xdr:rowOff>219075</xdr:rowOff>
    </xdr:from>
    <xdr:to>
      <xdr:col>7</xdr:col>
      <xdr:colOff>9525</xdr:colOff>
      <xdr:row>163</xdr:row>
      <xdr:rowOff>152400</xdr:rowOff>
    </xdr:to>
    <xdr:graphicFrame>
      <xdr:nvGraphicFramePr>
        <xdr:cNvPr id="2" name="Diagramm 2"/>
        <xdr:cNvGraphicFramePr/>
      </xdr:nvGraphicFramePr>
      <xdr:xfrm>
        <a:off x="304800" y="22469475"/>
        <a:ext cx="84582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85725</xdr:colOff>
      <xdr:row>8</xdr:row>
      <xdr:rowOff>57150</xdr:rowOff>
    </xdr:from>
    <xdr:to>
      <xdr:col>15</xdr:col>
      <xdr:colOff>600075</xdr:colOff>
      <xdr:row>31</xdr:row>
      <xdr:rowOff>57150</xdr:rowOff>
    </xdr:to>
    <xdr:pic>
      <xdr:nvPicPr>
        <xdr:cNvPr id="3" name="Picture 6" descr="legend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58400" y="1504950"/>
          <a:ext cx="41719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="90" zoomScaleNormal="90" zoomScalePageLayoutView="0" workbookViewId="0" topLeftCell="A1">
      <selection activeCell="D32" sqref="D32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4" max="4" width="9.140625" style="0" customWidth="1"/>
    <col min="5" max="5" width="28.57421875" style="0" customWidth="1"/>
    <col min="6" max="6" width="18.8515625" style="0" customWidth="1"/>
    <col min="7" max="7" width="15.7109375" style="0" customWidth="1"/>
  </cols>
  <sheetData>
    <row r="1" s="1" customFormat="1" ht="18">
      <c r="B1" s="2" t="s">
        <v>139</v>
      </c>
    </row>
    <row r="2" s="1" customFormat="1" ht="18">
      <c r="B2" s="2"/>
    </row>
    <row r="3" s="1" customFormat="1" ht="12.75">
      <c r="B3" s="4" t="s">
        <v>138</v>
      </c>
    </row>
    <row r="4" s="1" customFormat="1" ht="12.75"/>
    <row r="5" spans="2:4" s="1" customFormat="1" ht="12.75">
      <c r="B5" s="119" t="s">
        <v>128</v>
      </c>
      <c r="C5" s="120" t="s">
        <v>16</v>
      </c>
      <c r="D5" s="123">
        <v>0.43</v>
      </c>
    </row>
    <row r="6" spans="2:4" s="1" customFormat="1" ht="13.5" thickBot="1">
      <c r="B6" s="118" t="s">
        <v>129</v>
      </c>
      <c r="C6" s="121" t="s">
        <v>16</v>
      </c>
      <c r="D6" s="123">
        <v>1</v>
      </c>
    </row>
    <row r="7" spans="2:7" s="1" customFormat="1" ht="13.5" thickBot="1">
      <c r="B7" s="118"/>
      <c r="E7" s="122" t="s">
        <v>130</v>
      </c>
      <c r="F7" s="21">
        <f>D5*D6</f>
        <v>0.43</v>
      </c>
      <c r="G7" s="121" t="s">
        <v>131</v>
      </c>
    </row>
    <row r="8" ht="12.75">
      <c r="G8" s="3"/>
    </row>
    <row r="9" spans="2:7" ht="12.75">
      <c r="B9" s="4" t="s">
        <v>0</v>
      </c>
      <c r="C9" s="5" t="s">
        <v>1</v>
      </c>
      <c r="D9" s="6"/>
      <c r="E9" s="7"/>
      <c r="F9" s="8" t="s">
        <v>2</v>
      </c>
      <c r="G9" s="9" t="s">
        <v>3</v>
      </c>
    </row>
    <row r="10" spans="2:7" ht="12.75">
      <c r="B10" s="10"/>
      <c r="C10" s="11"/>
      <c r="D10" s="12"/>
      <c r="E10" s="12"/>
      <c r="F10" s="12"/>
      <c r="G10" s="13"/>
    </row>
    <row r="11" spans="2:7" ht="12.75">
      <c r="B11" s="14" t="s">
        <v>4</v>
      </c>
      <c r="C11" s="12" t="s">
        <v>5</v>
      </c>
      <c r="D11" s="15">
        <v>1</v>
      </c>
      <c r="E11" s="16" t="s">
        <v>6</v>
      </c>
      <c r="F11" s="17">
        <f>(D12*D11*60)/(2*PI()*(D14/2))</f>
        <v>115.4798656852822</v>
      </c>
      <c r="G11" s="13" t="s">
        <v>7</v>
      </c>
    </row>
    <row r="12" spans="2:7" ht="13.5" thickBot="1">
      <c r="B12" s="14" t="s">
        <v>8</v>
      </c>
      <c r="C12" s="12" t="s">
        <v>9</v>
      </c>
      <c r="D12" s="18">
        <v>2.6</v>
      </c>
      <c r="E12" s="12"/>
      <c r="F12" s="12"/>
      <c r="G12" s="13"/>
    </row>
    <row r="13" spans="2:7" ht="13.5" thickBot="1">
      <c r="B13" s="113" t="s">
        <v>135</v>
      </c>
      <c r="C13" s="19" t="s">
        <v>132</v>
      </c>
      <c r="D13" s="133">
        <f>SQRT(4*F7/PI())</f>
        <v>0.7399277020331919</v>
      </c>
      <c r="E13" s="16" t="s">
        <v>10</v>
      </c>
      <c r="F13" s="21">
        <f>F11/60</f>
        <v>1.9246644280880367</v>
      </c>
      <c r="G13" s="13" t="s">
        <v>11</v>
      </c>
    </row>
    <row r="14" spans="2:7" ht="13.5" thickBot="1">
      <c r="B14" s="114" t="s">
        <v>134</v>
      </c>
      <c r="C14" s="53" t="s">
        <v>133</v>
      </c>
      <c r="D14" s="115">
        <f>D5</f>
        <v>0.43</v>
      </c>
      <c r="E14" s="16"/>
      <c r="F14" s="116"/>
      <c r="G14" s="13"/>
    </row>
    <row r="15" spans="3:7" ht="13.5" thickBot="1">
      <c r="C15" s="23"/>
      <c r="D15" s="23"/>
      <c r="E15" s="23"/>
      <c r="F15" s="23"/>
      <c r="G15" s="24"/>
    </row>
    <row r="16" spans="2:10" ht="12.75">
      <c r="B16" s="25" t="s">
        <v>12</v>
      </c>
      <c r="C16" s="26"/>
      <c r="D16" s="26"/>
      <c r="E16" s="26"/>
      <c r="F16" s="26"/>
      <c r="G16" s="27"/>
      <c r="J16" s="28"/>
    </row>
    <row r="17" spans="2:10" ht="12.75">
      <c r="B17" s="29"/>
      <c r="C17" s="30"/>
      <c r="D17" s="31"/>
      <c r="E17" s="31"/>
      <c r="F17" s="31"/>
      <c r="G17" s="32"/>
      <c r="J17" s="28"/>
    </row>
    <row r="18" spans="2:10" ht="12.75">
      <c r="B18" s="33" t="s">
        <v>13</v>
      </c>
      <c r="C18" s="34" t="s">
        <v>14</v>
      </c>
      <c r="D18" s="35">
        <v>18</v>
      </c>
      <c r="E18" s="36" t="s">
        <v>15</v>
      </c>
      <c r="F18" s="37">
        <f>(D21+(D23*2)+D24+D22+(D23*2))*D18/2/1000</f>
        <v>0.927</v>
      </c>
      <c r="G18" s="32" t="s">
        <v>16</v>
      </c>
      <c r="J18" s="28"/>
    </row>
    <row r="19" spans="2:10" ht="12.75">
      <c r="B19" s="38" t="s">
        <v>17</v>
      </c>
      <c r="C19" s="39"/>
      <c r="D19" s="31"/>
      <c r="E19" s="36" t="s">
        <v>18</v>
      </c>
      <c r="F19" s="40">
        <f>F18/(2*PI())*1000</f>
        <v>147.536632246187</v>
      </c>
      <c r="G19" s="32" t="s">
        <v>19</v>
      </c>
      <c r="J19" s="28"/>
    </row>
    <row r="20" spans="2:10" ht="12.75">
      <c r="B20" s="29" t="s">
        <v>20</v>
      </c>
      <c r="C20" s="41" t="s">
        <v>21</v>
      </c>
      <c r="D20" s="15">
        <v>40</v>
      </c>
      <c r="E20" s="31"/>
      <c r="F20" s="31"/>
      <c r="G20" s="32"/>
      <c r="J20" s="28"/>
    </row>
    <row r="21" spans="2:10" ht="12.75">
      <c r="B21" s="29" t="s">
        <v>22</v>
      </c>
      <c r="C21" s="29" t="s">
        <v>23</v>
      </c>
      <c r="D21" s="18">
        <v>15</v>
      </c>
      <c r="E21" s="36" t="s">
        <v>24</v>
      </c>
      <c r="F21" s="21">
        <f>(F11/60)*F18</f>
        <v>1.7841639248376102</v>
      </c>
      <c r="G21" s="32" t="s">
        <v>25</v>
      </c>
      <c r="J21" s="28"/>
    </row>
    <row r="22" spans="2:7" ht="12.75">
      <c r="B22" s="29" t="s">
        <v>26</v>
      </c>
      <c r="C22" s="29" t="s">
        <v>27</v>
      </c>
      <c r="D22" s="18">
        <v>5</v>
      </c>
      <c r="E22" s="31"/>
      <c r="F22" s="31"/>
      <c r="G22" s="32"/>
    </row>
    <row r="23" spans="2:11" ht="12.75">
      <c r="B23" s="29" t="s">
        <v>28</v>
      </c>
      <c r="C23" s="29" t="s">
        <v>29</v>
      </c>
      <c r="D23" s="42">
        <v>20</v>
      </c>
      <c r="E23" s="31"/>
      <c r="F23" s="31"/>
      <c r="G23" s="32"/>
      <c r="K23" s="3"/>
    </row>
    <row r="24" spans="2:11" ht="12.75">
      <c r="B24" s="29" t="s">
        <v>30</v>
      </c>
      <c r="C24" s="29" t="s">
        <v>31</v>
      </c>
      <c r="D24" s="18">
        <v>3</v>
      </c>
      <c r="E24" s="31"/>
      <c r="F24" s="43"/>
      <c r="G24" s="32"/>
      <c r="K24" s="3"/>
    </row>
    <row r="25" spans="2:11" ht="12.75">
      <c r="B25" s="39" t="s">
        <v>32</v>
      </c>
      <c r="C25" s="44" t="s">
        <v>33</v>
      </c>
      <c r="D25" s="20">
        <v>10</v>
      </c>
      <c r="E25" s="36" t="s">
        <v>34</v>
      </c>
      <c r="F25" s="45">
        <f>(D18*(D22+(D23*2)+(D24*2))/PI())/10/1.25+(0.2*D25)+(2*D20/10)+(4*D23/10)</f>
        <v>41.376678041337584</v>
      </c>
      <c r="G25" s="46" t="s">
        <v>35</v>
      </c>
      <c r="H25" s="47"/>
      <c r="I25" s="47"/>
      <c r="K25" s="3"/>
    </row>
    <row r="26" spans="2:11" ht="13.5" thickBot="1">
      <c r="B26" s="39"/>
      <c r="C26" s="39"/>
      <c r="D26" s="39"/>
      <c r="E26" s="48" t="s">
        <v>36</v>
      </c>
      <c r="F26" s="40">
        <f>(D18*(D22+(D23*2)+(D24*2))/PI())/10/1.25-(2*D23/10)+(2*D20/10)+(4*D23/10)+2</f>
        <v>37.376678041337584</v>
      </c>
      <c r="G26" s="46" t="s">
        <v>35</v>
      </c>
      <c r="K26" s="3"/>
    </row>
    <row r="27" spans="2:7" ht="13.5" thickBot="1">
      <c r="B27" s="49"/>
      <c r="C27" s="39"/>
      <c r="D27" s="39"/>
      <c r="E27" s="48" t="s">
        <v>37</v>
      </c>
      <c r="F27" s="49"/>
      <c r="G27" s="50"/>
    </row>
    <row r="28" spans="2:11" ht="12.75">
      <c r="B28" s="25" t="s">
        <v>38</v>
      </c>
      <c r="C28" s="148"/>
      <c r="D28" s="149"/>
      <c r="E28" s="150"/>
      <c r="F28" s="12"/>
      <c r="G28" s="13"/>
      <c r="H28" s="51" t="s">
        <v>39</v>
      </c>
      <c r="I28" s="52">
        <v>1.43</v>
      </c>
      <c r="K28" s="3"/>
    </row>
    <row r="29" spans="2:11" ht="13.5" thickBot="1">
      <c r="B29" s="10"/>
      <c r="C29" s="11"/>
      <c r="D29" s="53"/>
      <c r="E29" s="12"/>
      <c r="F29" s="12"/>
      <c r="G29" s="13"/>
      <c r="H29" s="54" t="s">
        <v>40</v>
      </c>
      <c r="I29" s="55">
        <v>1.4</v>
      </c>
      <c r="K29" s="3"/>
    </row>
    <row r="30" spans="2:11" ht="12.75">
      <c r="B30" s="14" t="s">
        <v>41</v>
      </c>
      <c r="C30" s="11" t="s">
        <v>42</v>
      </c>
      <c r="D30" s="35">
        <v>5</v>
      </c>
      <c r="F30" s="53"/>
      <c r="G30" s="13"/>
      <c r="H30" s="54" t="s">
        <v>43</v>
      </c>
      <c r="I30" s="55">
        <v>1.38</v>
      </c>
      <c r="K30" s="3"/>
    </row>
    <row r="31" spans="2:11" ht="12.75">
      <c r="B31" s="14" t="s">
        <v>44</v>
      </c>
      <c r="C31" s="56" t="s">
        <v>45</v>
      </c>
      <c r="D31" s="42">
        <v>10</v>
      </c>
      <c r="E31" s="57" t="s">
        <v>46</v>
      </c>
      <c r="F31" s="53"/>
      <c r="G31" s="13"/>
      <c r="H31" s="54" t="s">
        <v>47</v>
      </c>
      <c r="I31" s="55">
        <v>1.32</v>
      </c>
      <c r="K31" s="3"/>
    </row>
    <row r="32" spans="2:11" ht="12.75">
      <c r="B32" s="113" t="s">
        <v>126</v>
      </c>
      <c r="C32" s="10" t="s">
        <v>127</v>
      </c>
      <c r="D32" s="18">
        <v>1.38</v>
      </c>
      <c r="E32" s="58" t="s">
        <v>48</v>
      </c>
      <c r="F32" s="107">
        <f>D32-((D32*(D31/(2*D30)))*0.5)</f>
        <v>0.69</v>
      </c>
      <c r="G32" s="13" t="s">
        <v>49</v>
      </c>
      <c r="H32" s="54" t="s">
        <v>50</v>
      </c>
      <c r="I32" s="55">
        <v>1.28</v>
      </c>
      <c r="K32" s="3"/>
    </row>
    <row r="33" spans="2:11" ht="12.75">
      <c r="B33" s="22"/>
      <c r="C33" s="59"/>
      <c r="D33" s="59"/>
      <c r="E33" s="23"/>
      <c r="F33" s="23"/>
      <c r="G33" s="24"/>
      <c r="H33" s="60" t="s">
        <v>51</v>
      </c>
      <c r="I33" s="61">
        <v>1.25</v>
      </c>
      <c r="K33" s="3"/>
    </row>
    <row r="34" spans="2:11" ht="12.75">
      <c r="B34" s="25" t="s">
        <v>52</v>
      </c>
      <c r="C34" s="31"/>
      <c r="D34" s="31"/>
      <c r="E34" s="31"/>
      <c r="F34" s="31"/>
      <c r="G34" s="62"/>
      <c r="K34" s="3"/>
    </row>
    <row r="35" spans="2:7" ht="13.5" thickBot="1">
      <c r="B35" s="29"/>
      <c r="C35" s="30"/>
      <c r="D35" s="31"/>
      <c r="E35" s="31"/>
      <c r="F35" s="31"/>
      <c r="G35" s="32"/>
    </row>
    <row r="36" spans="2:7" ht="12.75">
      <c r="B36" s="33" t="s">
        <v>53</v>
      </c>
      <c r="C36" s="31" t="s">
        <v>54</v>
      </c>
      <c r="D36" s="142">
        <v>29</v>
      </c>
      <c r="E36" s="134" t="s">
        <v>146</v>
      </c>
      <c r="F36" s="135"/>
      <c r="G36" s="136"/>
    </row>
    <row r="37" spans="2:7" ht="12.75">
      <c r="B37" s="33" t="s">
        <v>55</v>
      </c>
      <c r="C37" s="31" t="s">
        <v>23</v>
      </c>
      <c r="D37" s="18">
        <v>20</v>
      </c>
      <c r="E37" s="31"/>
      <c r="F37" s="31"/>
      <c r="G37" s="32"/>
    </row>
    <row r="38" spans="2:7" ht="12.75">
      <c r="B38" s="33" t="s">
        <v>56</v>
      </c>
      <c r="C38" s="31" t="s">
        <v>57</v>
      </c>
      <c r="D38" s="18">
        <v>40</v>
      </c>
      <c r="E38" s="31"/>
      <c r="F38" s="31"/>
      <c r="G38" s="32"/>
    </row>
    <row r="39" spans="2:7" ht="12.75">
      <c r="B39" s="33" t="s">
        <v>58</v>
      </c>
      <c r="C39" s="31" t="s">
        <v>59</v>
      </c>
      <c r="D39" s="18">
        <v>24</v>
      </c>
      <c r="E39" s="31"/>
      <c r="F39" s="31"/>
      <c r="G39" s="32"/>
    </row>
    <row r="40" spans="2:7" ht="12.75">
      <c r="B40" s="33" t="s">
        <v>60</v>
      </c>
      <c r="C40" s="63" t="s">
        <v>61</v>
      </c>
      <c r="D40" s="20">
        <v>3</v>
      </c>
      <c r="E40" s="31"/>
      <c r="F40" s="31"/>
      <c r="G40" s="32"/>
    </row>
    <row r="41" spans="2:7" ht="12.75">
      <c r="B41" s="29"/>
      <c r="C41" s="31"/>
      <c r="D41" s="31"/>
      <c r="E41" s="30"/>
      <c r="F41" s="64"/>
      <c r="G41" s="32"/>
    </row>
    <row r="42" spans="2:10" ht="12.75">
      <c r="B42" s="65" t="s">
        <v>62</v>
      </c>
      <c r="C42" s="31"/>
      <c r="D42" s="32"/>
      <c r="E42" s="31" t="s">
        <v>63</v>
      </c>
      <c r="F42" s="66">
        <f>((((D36+1.4)/(SQRT(D40)*SQRT(2)))/((2*D39*F32*F13*D37/1000*D38/1000)*(D18/D40))))</f>
        <v>40.56125399643267</v>
      </c>
      <c r="G42" s="32" t="s">
        <v>64</v>
      </c>
      <c r="H42" s="67"/>
      <c r="J42" s="68"/>
    </row>
    <row r="43" spans="2:7" ht="12.75">
      <c r="B43" s="29"/>
      <c r="C43" s="31"/>
      <c r="D43" s="32"/>
      <c r="E43" s="31"/>
      <c r="F43" s="69"/>
      <c r="G43" s="32"/>
    </row>
    <row r="44" spans="2:7" ht="12.75">
      <c r="B44" s="65" t="s">
        <v>65</v>
      </c>
      <c r="C44" s="31"/>
      <c r="D44" s="32"/>
      <c r="E44" s="63" t="s">
        <v>63</v>
      </c>
      <c r="F44" s="66">
        <f>(((D36+1.4)/1.414)/(2*D39*F32*F13*D37/1000*D38/1000))/(D18/D40)</f>
        <v>70.26476352099364</v>
      </c>
      <c r="G44" s="32" t="s">
        <v>64</v>
      </c>
    </row>
    <row r="45" spans="2:7" ht="12.75">
      <c r="B45" s="70"/>
      <c r="C45" s="49"/>
      <c r="D45" s="49"/>
      <c r="E45" s="49"/>
      <c r="F45" s="49"/>
      <c r="G45" s="50"/>
    </row>
    <row r="46" spans="2:7" ht="12.75">
      <c r="B46" s="25" t="s">
        <v>66</v>
      </c>
      <c r="C46" s="12"/>
      <c r="D46" s="12"/>
      <c r="E46" s="12"/>
      <c r="F46" s="12"/>
      <c r="G46" s="13"/>
    </row>
    <row r="47" spans="2:7" ht="39" thickBot="1">
      <c r="B47" s="10"/>
      <c r="C47" s="11"/>
      <c r="D47" s="12"/>
      <c r="E47" s="139" t="s">
        <v>141</v>
      </c>
      <c r="F47" s="141" t="s">
        <v>145</v>
      </c>
      <c r="G47" s="140" t="s">
        <v>142</v>
      </c>
    </row>
    <row r="48" spans="2:8" ht="13.5" thickBot="1">
      <c r="B48" s="14" t="s">
        <v>67</v>
      </c>
      <c r="C48" s="12" t="s">
        <v>68</v>
      </c>
      <c r="D48" s="15">
        <v>1</v>
      </c>
      <c r="E48" s="21">
        <f>D50*3.14/4*D48^2</f>
        <v>1.57</v>
      </c>
      <c r="F48" s="146">
        <v>5</v>
      </c>
      <c r="G48" s="21">
        <f>E48*F48</f>
        <v>7.8500000000000005</v>
      </c>
      <c r="H48" t="s">
        <v>143</v>
      </c>
    </row>
    <row r="49" spans="2:8" ht="13.5" thickBot="1">
      <c r="B49" s="14" t="s">
        <v>69</v>
      </c>
      <c r="C49" s="12" t="s">
        <v>70</v>
      </c>
      <c r="D49" s="18">
        <v>1.5</v>
      </c>
      <c r="E49" s="12"/>
      <c r="F49" s="12"/>
      <c r="G49" s="143">
        <f>G48*1.28</f>
        <v>10.048</v>
      </c>
      <c r="H49" t="s">
        <v>144</v>
      </c>
    </row>
    <row r="50" spans="2:7" ht="12.75">
      <c r="B50" s="14" t="s">
        <v>140</v>
      </c>
      <c r="C50" s="10" t="s">
        <v>71</v>
      </c>
      <c r="D50" s="147">
        <v>2</v>
      </c>
      <c r="E50" s="12"/>
      <c r="F50" s="12"/>
      <c r="G50" s="13"/>
    </row>
    <row r="51" spans="2:7" ht="12.75">
      <c r="B51" s="14" t="s">
        <v>72</v>
      </c>
      <c r="C51" s="53" t="s">
        <v>73</v>
      </c>
      <c r="D51" s="18">
        <v>0.5</v>
      </c>
      <c r="E51" s="12" t="s">
        <v>74</v>
      </c>
      <c r="F51" s="12"/>
      <c r="G51" s="13"/>
    </row>
    <row r="52" spans="2:7" ht="12.75">
      <c r="B52" s="14" t="s">
        <v>75</v>
      </c>
      <c r="C52" s="19" t="s">
        <v>76</v>
      </c>
      <c r="D52" s="20">
        <v>1.5</v>
      </c>
      <c r="E52" s="12" t="s">
        <v>74</v>
      </c>
      <c r="F52" s="12"/>
      <c r="G52" s="13"/>
    </row>
    <row r="53" spans="2:7" ht="13.5" thickBot="1">
      <c r="B53" s="10"/>
      <c r="C53" s="53"/>
      <c r="D53" s="53"/>
      <c r="E53" s="11"/>
      <c r="F53" s="53"/>
      <c r="G53" s="13"/>
    </row>
    <row r="54" spans="2:7" ht="13.5" thickBot="1">
      <c r="B54" s="126" t="s">
        <v>62</v>
      </c>
      <c r="C54" s="12"/>
      <c r="D54" s="12"/>
      <c r="E54" s="71" t="s">
        <v>77</v>
      </c>
      <c r="F54" s="72">
        <f>(PI()*((D48/2)*(D48/2))*F42*D50*D49)/D23</f>
        <v>4.778510159084344</v>
      </c>
      <c r="G54" s="13" t="s">
        <v>19</v>
      </c>
    </row>
    <row r="55" spans="2:10" ht="13.5" thickBot="1">
      <c r="B55" s="10"/>
      <c r="C55" s="12"/>
      <c r="D55" s="12"/>
      <c r="E55" s="71"/>
      <c r="F55" s="73" t="s">
        <v>78</v>
      </c>
      <c r="H55" s="124" t="s">
        <v>137</v>
      </c>
      <c r="J55" s="117" t="s">
        <v>136</v>
      </c>
    </row>
    <row r="56" spans="2:10" ht="13.5" thickBot="1">
      <c r="B56" s="65" t="s">
        <v>65</v>
      </c>
      <c r="C56" s="12"/>
      <c r="D56" s="12"/>
      <c r="E56" s="78" t="s">
        <v>77</v>
      </c>
      <c r="F56" s="125">
        <f>(PI()*((D48/2)*(D48/2))*F44*D50*D49)/D23</f>
        <v>8.277872433141663</v>
      </c>
      <c r="G56" s="13" t="s">
        <v>19</v>
      </c>
      <c r="I56" t="s">
        <v>148</v>
      </c>
      <c r="J56" t="s">
        <v>149</v>
      </c>
    </row>
    <row r="57" spans="2:10" ht="12.75">
      <c r="B57" s="22"/>
      <c r="C57" s="23"/>
      <c r="D57" s="23"/>
      <c r="E57" s="23"/>
      <c r="F57" s="23"/>
      <c r="G57" s="24"/>
      <c r="J57" t="s">
        <v>150</v>
      </c>
    </row>
    <row r="58" spans="2:7" ht="12.75">
      <c r="B58" s="25" t="s">
        <v>79</v>
      </c>
      <c r="C58" s="31"/>
      <c r="D58" s="31"/>
      <c r="E58" s="31"/>
      <c r="F58" s="31"/>
      <c r="G58" s="32"/>
    </row>
    <row r="59" spans="2:7" ht="12.75">
      <c r="B59" s="29"/>
      <c r="C59" s="31"/>
      <c r="D59" s="31"/>
      <c r="E59" s="39"/>
      <c r="F59" s="31"/>
      <c r="G59" s="32"/>
    </row>
    <row r="60" spans="2:7" ht="12.75">
      <c r="B60" s="65" t="s">
        <v>62</v>
      </c>
      <c r="C60" s="31"/>
      <c r="D60" s="39"/>
      <c r="E60" s="41" t="s">
        <v>80</v>
      </c>
      <c r="F60" s="45">
        <f>D50*F42*(D20*2+D21+D22+D23*2)/1000</f>
        <v>11.357151119001148</v>
      </c>
      <c r="G60" s="32" t="s">
        <v>16</v>
      </c>
    </row>
    <row r="61" spans="2:7" ht="12.75">
      <c r="B61" s="29"/>
      <c r="C61" s="31"/>
      <c r="D61" s="39"/>
      <c r="E61" s="29" t="s">
        <v>81</v>
      </c>
      <c r="F61" s="74">
        <f>F60*D18</f>
        <v>204.42872014202067</v>
      </c>
      <c r="G61" s="32" t="s">
        <v>16</v>
      </c>
    </row>
    <row r="62" spans="2:7" ht="12.75">
      <c r="B62" s="29"/>
      <c r="C62" s="31"/>
      <c r="D62" s="39"/>
      <c r="E62" s="44" t="s">
        <v>82</v>
      </c>
      <c r="F62" s="40">
        <f>100*PI()*(D48/2)^2*(F60/100)*8.96*D18*D50</f>
        <v>2877.198308906593</v>
      </c>
      <c r="G62" s="32" t="s">
        <v>83</v>
      </c>
    </row>
    <row r="63" spans="2:7" ht="12.75">
      <c r="B63" s="29"/>
      <c r="C63" s="31"/>
      <c r="D63" s="39"/>
      <c r="E63" s="39"/>
      <c r="F63" s="75"/>
      <c r="G63" s="32"/>
    </row>
    <row r="64" spans="2:7" ht="12.75">
      <c r="B64" s="65" t="s">
        <v>65</v>
      </c>
      <c r="C64" s="31"/>
      <c r="D64" s="39"/>
      <c r="E64" s="41" t="s">
        <v>80</v>
      </c>
      <c r="F64" s="45">
        <f>D50*F44*(D20*2+D21+D22+D23*2)/1000</f>
        <v>19.674133785878222</v>
      </c>
      <c r="G64" s="32" t="s">
        <v>16</v>
      </c>
    </row>
    <row r="65" spans="2:7" ht="12.75">
      <c r="B65" s="29"/>
      <c r="C65" s="31"/>
      <c r="D65" s="39"/>
      <c r="E65" s="29" t="s">
        <v>81</v>
      </c>
      <c r="F65" s="74">
        <f>F64*D18</f>
        <v>354.134408145808</v>
      </c>
      <c r="G65" s="32" t="s">
        <v>16</v>
      </c>
    </row>
    <row r="66" spans="2:7" ht="12.75">
      <c r="B66" s="29"/>
      <c r="C66" s="31"/>
      <c r="D66" s="39"/>
      <c r="E66" s="44" t="s">
        <v>82</v>
      </c>
      <c r="F66" s="40">
        <f>100*PI()*(D48/2)^2*(F64/100)*8.96*D18*D50</f>
        <v>4984.206326463795</v>
      </c>
      <c r="G66" s="32" t="s">
        <v>83</v>
      </c>
    </row>
    <row r="67" spans="2:7" ht="12.75">
      <c r="B67" s="70"/>
      <c r="C67" s="49"/>
      <c r="D67" s="49"/>
      <c r="E67" s="49"/>
      <c r="F67" s="49"/>
      <c r="G67" s="50"/>
    </row>
    <row r="68" spans="2:7" ht="12.75">
      <c r="B68" s="25" t="s">
        <v>84</v>
      </c>
      <c r="C68" s="12"/>
      <c r="D68" s="12"/>
      <c r="E68" s="12"/>
      <c r="F68" s="12"/>
      <c r="G68" s="13"/>
    </row>
    <row r="69" spans="2:7" ht="12.75">
      <c r="B69" s="10"/>
      <c r="C69" s="11"/>
      <c r="D69" s="12"/>
      <c r="E69" s="12"/>
      <c r="F69" s="12"/>
      <c r="G69" s="13"/>
    </row>
    <row r="70" spans="2:7" ht="12.75">
      <c r="B70" s="14" t="s">
        <v>85</v>
      </c>
      <c r="C70" s="76" t="s">
        <v>86</v>
      </c>
      <c r="D70" s="77">
        <v>0.0178</v>
      </c>
      <c r="E70" s="12"/>
      <c r="F70" s="12"/>
      <c r="G70" s="13"/>
    </row>
    <row r="71" spans="2:7" ht="12.75">
      <c r="B71" s="10"/>
      <c r="C71" s="12"/>
      <c r="D71" s="12"/>
      <c r="E71" s="11"/>
      <c r="F71" s="53"/>
      <c r="G71" s="13"/>
    </row>
    <row r="72" spans="2:9" ht="12.75">
      <c r="B72" s="65" t="s">
        <v>62</v>
      </c>
      <c r="C72" s="12"/>
      <c r="D72" s="13"/>
      <c r="E72" s="12" t="s">
        <v>87</v>
      </c>
      <c r="F72" s="21">
        <f>(((F60/D50)*D70*D18*2/D40)/((PI()*((D48/2)*(D48/2)))*D50))</f>
        <v>0.7721839673411078</v>
      </c>
      <c r="G72" s="13" t="s">
        <v>88</v>
      </c>
      <c r="I72" s="3"/>
    </row>
    <row r="73" spans="2:9" ht="12.75">
      <c r="B73" s="10"/>
      <c r="C73" s="12"/>
      <c r="D73" s="13"/>
      <c r="E73" s="12"/>
      <c r="F73" s="13"/>
      <c r="G73" s="13"/>
      <c r="I73" s="3"/>
    </row>
    <row r="74" spans="2:9" ht="12.75">
      <c r="B74" s="65" t="s">
        <v>65</v>
      </c>
      <c r="C74" s="12"/>
      <c r="D74" s="13"/>
      <c r="E74" s="78" t="s">
        <v>87</v>
      </c>
      <c r="F74" s="21">
        <f>((((F64/D50)*D70*D18*2/D40)/((PI()*((D48/2)*(D48/2)))*D50)))/3</f>
        <v>0.4458879555737068</v>
      </c>
      <c r="G74" s="13" t="s">
        <v>88</v>
      </c>
      <c r="I74" s="3"/>
    </row>
    <row r="75" spans="2:9" ht="12.75">
      <c r="B75" s="10"/>
      <c r="C75" s="12"/>
      <c r="D75" s="12"/>
      <c r="E75" s="12"/>
      <c r="F75" s="12"/>
      <c r="G75" s="13"/>
      <c r="I75" s="3"/>
    </row>
    <row r="76" spans="2:9" ht="12.75">
      <c r="B76" s="22"/>
      <c r="C76" s="23"/>
      <c r="D76" s="23"/>
      <c r="E76" s="23"/>
      <c r="F76" s="23"/>
      <c r="G76" s="24"/>
      <c r="I76" s="3"/>
    </row>
    <row r="77" spans="2:7" ht="12.75">
      <c r="B77" s="25" t="s">
        <v>89</v>
      </c>
      <c r="C77" s="31"/>
      <c r="D77" s="31"/>
      <c r="E77" s="31"/>
      <c r="F77" s="31"/>
      <c r="G77" s="32"/>
    </row>
    <row r="78" spans="2:7" ht="12.75">
      <c r="B78" s="29" t="s">
        <v>90</v>
      </c>
      <c r="C78" s="31"/>
      <c r="D78" s="31"/>
      <c r="E78" s="31"/>
      <c r="F78" s="31"/>
      <c r="G78" s="32"/>
    </row>
    <row r="79" spans="2:7" ht="12.75">
      <c r="B79" s="29"/>
      <c r="C79" s="31"/>
      <c r="D79" s="31"/>
      <c r="E79" s="127" t="s">
        <v>62</v>
      </c>
      <c r="F79" s="31"/>
      <c r="G79" s="32"/>
    </row>
    <row r="80" spans="2:7" ht="12.75">
      <c r="B80" s="80" t="s">
        <v>91</v>
      </c>
      <c r="C80" s="39" t="s">
        <v>92</v>
      </c>
      <c r="D80" s="81">
        <v>1.23</v>
      </c>
      <c r="E80" s="82" t="s">
        <v>93</v>
      </c>
      <c r="F80" s="83">
        <f>(0.5*D80*(PI()*((D13/2)*(D13/2)))*(D83*D83*D83)*(D81/100))</f>
        <v>370.145376</v>
      </c>
      <c r="G80" s="32" t="s">
        <v>94</v>
      </c>
    </row>
    <row r="81" spans="2:9" ht="12.75">
      <c r="B81" s="80" t="s">
        <v>95</v>
      </c>
      <c r="C81" s="39" t="s">
        <v>96</v>
      </c>
      <c r="D81" s="84">
        <v>24</v>
      </c>
      <c r="E81" s="82" t="s">
        <v>97</v>
      </c>
      <c r="F81" s="85">
        <f>SQRT((D36*D36+2*F80*F72)/(2*F72*F72)-SQRT((D36^2+2*F80*F72)^2/(4*F72^4)-(F80^2/F72^2)))</f>
        <v>10.06578298105594</v>
      </c>
      <c r="G81" s="32" t="s">
        <v>98</v>
      </c>
      <c r="I81" s="68"/>
    </row>
    <row r="82" spans="2:9" ht="12.75">
      <c r="B82" s="80" t="s">
        <v>99</v>
      </c>
      <c r="C82" s="39" t="s">
        <v>100</v>
      </c>
      <c r="D82" s="86">
        <v>1.4</v>
      </c>
      <c r="E82" s="87" t="s">
        <v>101</v>
      </c>
      <c r="F82" s="88">
        <f>F80-F81^2*F72</f>
        <v>291.90770645062224</v>
      </c>
      <c r="G82" s="32" t="s">
        <v>94</v>
      </c>
      <c r="I82" s="68"/>
    </row>
    <row r="83" spans="2:9" ht="13.5" thickBot="1">
      <c r="B83" s="80" t="s">
        <v>102</v>
      </c>
      <c r="C83" s="39" t="s">
        <v>25</v>
      </c>
      <c r="D83" s="145">
        <v>18</v>
      </c>
      <c r="E83" s="87" t="s">
        <v>103</v>
      </c>
      <c r="F83" s="88">
        <f>F82*100/F80</f>
        <v>78.86298880865183</v>
      </c>
      <c r="G83" s="32" t="s">
        <v>96</v>
      </c>
      <c r="I83" s="89"/>
    </row>
    <row r="84" spans="2:9" ht="12.75">
      <c r="B84" s="29"/>
      <c r="C84" s="31"/>
      <c r="D84" s="32"/>
      <c r="E84" s="87" t="s">
        <v>104</v>
      </c>
      <c r="F84" s="90">
        <f>F81^2*F72</f>
        <v>78.23766954937774</v>
      </c>
      <c r="G84" s="32" t="s">
        <v>94</v>
      </c>
      <c r="I84" s="68"/>
    </row>
    <row r="85" spans="2:9" ht="12.75">
      <c r="B85" s="80"/>
      <c r="C85" s="39"/>
      <c r="D85" s="91"/>
      <c r="E85" s="82" t="s">
        <v>105</v>
      </c>
      <c r="F85" s="85">
        <f>D82*F81</f>
        <v>14.092096173478314</v>
      </c>
      <c r="G85" s="32" t="s">
        <v>94</v>
      </c>
      <c r="I85" s="68"/>
    </row>
    <row r="86" spans="1:9" ht="12.75">
      <c r="A86" s="92"/>
      <c r="B86" s="29"/>
      <c r="C86" s="31"/>
      <c r="D86" s="32"/>
      <c r="E86" s="82" t="s">
        <v>106</v>
      </c>
      <c r="F86" s="85">
        <f>F82-F85</f>
        <v>277.81561027714395</v>
      </c>
      <c r="G86" s="32" t="s">
        <v>94</v>
      </c>
      <c r="I86" s="68"/>
    </row>
    <row r="87" spans="1:9" ht="12.75">
      <c r="A87" s="93"/>
      <c r="B87" s="29"/>
      <c r="C87" s="39"/>
      <c r="D87" s="94"/>
      <c r="E87" s="95" t="s">
        <v>107</v>
      </c>
      <c r="F87" s="144">
        <f>F86/D36</f>
        <v>9.579848630246342</v>
      </c>
      <c r="G87" s="32"/>
      <c r="H87" s="132" t="s">
        <v>147</v>
      </c>
      <c r="I87" s="68"/>
    </row>
    <row r="88" spans="1:9" ht="12.75">
      <c r="A88" s="96"/>
      <c r="B88" s="29"/>
      <c r="C88" s="39"/>
      <c r="D88" s="94"/>
      <c r="E88" s="87" t="s">
        <v>108</v>
      </c>
      <c r="F88" s="88">
        <f>F86*100/F80</f>
        <v>75.05581003857898</v>
      </c>
      <c r="G88" s="32" t="s">
        <v>96</v>
      </c>
      <c r="I88" s="97"/>
    </row>
    <row r="89" spans="1:9" ht="12.75">
      <c r="A89" s="96"/>
      <c r="B89" s="80"/>
      <c r="C89" s="39"/>
      <c r="D89" s="91"/>
      <c r="E89" s="108" t="s">
        <v>109</v>
      </c>
      <c r="F89" s="85">
        <f>F88*D81/100</f>
        <v>18.013394409258957</v>
      </c>
      <c r="G89" s="32" t="s">
        <v>96</v>
      </c>
      <c r="I89" s="3"/>
    </row>
    <row r="90" spans="1:9" ht="12.75">
      <c r="A90" s="47"/>
      <c r="B90" s="112" t="s">
        <v>125</v>
      </c>
      <c r="C90" s="39"/>
      <c r="D90" s="111" t="s">
        <v>124</v>
      </c>
      <c r="E90" s="109" t="s">
        <v>123</v>
      </c>
      <c r="F90" s="110">
        <f>F86/F87</f>
        <v>29.000000000000004</v>
      </c>
      <c r="G90" s="32" t="s">
        <v>100</v>
      </c>
      <c r="I90" s="3"/>
    </row>
    <row r="91" spans="1:9" ht="12.75">
      <c r="A91" s="47"/>
      <c r="B91" s="128"/>
      <c r="C91" s="39"/>
      <c r="D91" s="129"/>
      <c r="E91" s="131"/>
      <c r="F91" s="130"/>
      <c r="G91" s="32"/>
      <c r="H91" s="132"/>
      <c r="I91" s="3"/>
    </row>
    <row r="92" spans="2:9" ht="12.75">
      <c r="B92" s="29"/>
      <c r="C92" s="39"/>
      <c r="D92" s="39"/>
      <c r="E92" s="31"/>
      <c r="F92" s="36"/>
      <c r="G92" s="32"/>
      <c r="I92" s="3"/>
    </row>
    <row r="93" spans="2:9" ht="12.75">
      <c r="B93" s="80"/>
      <c r="C93" s="39"/>
      <c r="D93" s="99"/>
      <c r="E93" s="79" t="s">
        <v>65</v>
      </c>
      <c r="F93" s="48"/>
      <c r="G93" s="32"/>
      <c r="I93" s="3"/>
    </row>
    <row r="94" spans="2:9" ht="12.75">
      <c r="B94" s="80"/>
      <c r="C94" s="99"/>
      <c r="D94" s="32"/>
      <c r="E94" s="82" t="s">
        <v>93</v>
      </c>
      <c r="F94" s="83">
        <f>(0.5*D80*(PI()*((D13/2)*(D13/2)))*(D83*D83*D83)*(D81/100))</f>
        <v>370.145376</v>
      </c>
      <c r="G94" s="32" t="s">
        <v>94</v>
      </c>
      <c r="I94" s="3"/>
    </row>
    <row r="95" spans="2:9" ht="12.75">
      <c r="B95" s="80"/>
      <c r="C95" s="99"/>
      <c r="D95" s="32"/>
      <c r="E95" s="82" t="s">
        <v>97</v>
      </c>
      <c r="F95" s="85">
        <f>SQRT((D36*D36+2*F94*F74)/(2*F74*F74)-SQRT((D36^2+2*F94*F74)^2/(4*F74^4)-(F94^2/F74^2)))</f>
        <v>10.927610491000914</v>
      </c>
      <c r="G95" s="32" t="s">
        <v>98</v>
      </c>
      <c r="I95" s="3"/>
    </row>
    <row r="96" spans="2:9" ht="12.75">
      <c r="B96" s="80"/>
      <c r="C96" s="99"/>
      <c r="D96" s="32"/>
      <c r="E96" s="87" t="s">
        <v>101</v>
      </c>
      <c r="F96" s="88">
        <f>F94-F95^2*F74</f>
        <v>316.9007042390263</v>
      </c>
      <c r="G96" s="32" t="s">
        <v>94</v>
      </c>
      <c r="I96" s="3"/>
    </row>
    <row r="97" spans="2:7" ht="12.75">
      <c r="B97" s="80"/>
      <c r="C97" s="99"/>
      <c r="D97" s="32"/>
      <c r="E97" s="87" t="s">
        <v>103</v>
      </c>
      <c r="F97" s="88">
        <f>F96*100/F94</f>
        <v>85.61520007723298</v>
      </c>
      <c r="G97" s="32" t="s">
        <v>96</v>
      </c>
    </row>
    <row r="98" spans="2:7" ht="12.75">
      <c r="B98" s="29"/>
      <c r="C98" s="39"/>
      <c r="D98" s="32"/>
      <c r="E98" s="87" t="s">
        <v>104</v>
      </c>
      <c r="F98" s="90">
        <f>F95^2*F74</f>
        <v>53.244671760973674</v>
      </c>
      <c r="G98" s="32" t="s">
        <v>94</v>
      </c>
    </row>
    <row r="99" spans="2:7" ht="12.75">
      <c r="B99" s="80"/>
      <c r="C99" s="99"/>
      <c r="D99" s="32"/>
      <c r="E99" s="82" t="s">
        <v>105</v>
      </c>
      <c r="F99" s="85">
        <f>D82*F95</f>
        <v>15.298654687401278</v>
      </c>
      <c r="G99" s="32" t="s">
        <v>94</v>
      </c>
    </row>
    <row r="100" spans="2:7" ht="12.75">
      <c r="B100" s="80"/>
      <c r="C100" s="99"/>
      <c r="D100" s="32"/>
      <c r="E100" s="82" t="s">
        <v>106</v>
      </c>
      <c r="F100" s="85">
        <f>F96-F99</f>
        <v>301.60204955162504</v>
      </c>
      <c r="G100" s="32" t="s">
        <v>94</v>
      </c>
    </row>
    <row r="101" spans="2:8" ht="12.75">
      <c r="B101" s="38"/>
      <c r="C101" s="75"/>
      <c r="D101" s="32"/>
      <c r="E101" s="82" t="s">
        <v>107</v>
      </c>
      <c r="F101" s="144">
        <f>F100/D36</f>
        <v>10.400070674193968</v>
      </c>
      <c r="G101" s="32" t="s">
        <v>98</v>
      </c>
      <c r="H101" s="132" t="s">
        <v>147</v>
      </c>
    </row>
    <row r="102" spans="2:7" ht="12.75">
      <c r="B102" s="38"/>
      <c r="C102" s="75"/>
      <c r="D102" s="32"/>
      <c r="E102" s="87" t="s">
        <v>108</v>
      </c>
      <c r="F102" s="88">
        <f>F100*100/F94</f>
        <v>81.48205248729761</v>
      </c>
      <c r="G102" s="32" t="s">
        <v>96</v>
      </c>
    </row>
    <row r="103" spans="2:7" ht="13.5" thickBot="1">
      <c r="B103" s="29"/>
      <c r="C103" s="39"/>
      <c r="D103" s="32"/>
      <c r="E103" s="100" t="s">
        <v>109</v>
      </c>
      <c r="F103" s="98">
        <f>F97*D81/100</f>
        <v>20.547648018535916</v>
      </c>
      <c r="G103" s="32" t="s">
        <v>96</v>
      </c>
    </row>
    <row r="104" spans="2:9" ht="13.5" thickBot="1">
      <c r="B104" s="70"/>
      <c r="C104" s="49"/>
      <c r="D104" s="49"/>
      <c r="E104" s="137"/>
      <c r="F104" s="130"/>
      <c r="G104" s="32"/>
      <c r="H104" s="138"/>
      <c r="I104" s="3"/>
    </row>
    <row r="105" spans="2:8" ht="18">
      <c r="B105" s="101" t="s">
        <v>62</v>
      </c>
      <c r="C105" s="102"/>
      <c r="D105" s="102"/>
      <c r="E105" s="102"/>
      <c r="F105" s="102"/>
      <c r="G105" s="103"/>
      <c r="H105" s="3"/>
    </row>
    <row r="106" spans="2:6" ht="12.75">
      <c r="B106" s="31"/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ht="12.75">
      <c r="F125" s="31"/>
    </row>
    <row r="126" ht="12.75">
      <c r="F126" s="31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spans="1:7" ht="18">
      <c r="A134" s="104"/>
      <c r="B134" s="101" t="s">
        <v>110</v>
      </c>
      <c r="C134" s="102"/>
      <c r="D134" s="102"/>
      <c r="E134" s="102"/>
      <c r="F134" s="102"/>
      <c r="G134" s="105"/>
    </row>
    <row r="135" spans="6:7" ht="12.75">
      <c r="F135" s="31"/>
      <c r="G135" s="104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ht="12.75">
      <c r="F142" s="31"/>
    </row>
    <row r="143" ht="12.75">
      <c r="F143" s="31"/>
    </row>
    <row r="144" ht="12.75">
      <c r="F144" s="31"/>
    </row>
    <row r="145" ht="12.75">
      <c r="F145" s="31"/>
    </row>
    <row r="146" ht="12.75">
      <c r="F146" s="31"/>
    </row>
    <row r="147" ht="12.75">
      <c r="F147" s="31"/>
    </row>
    <row r="148" ht="12.75">
      <c r="F148" s="31"/>
    </row>
    <row r="149" ht="12.75">
      <c r="F149" s="31"/>
    </row>
    <row r="150" ht="12.75">
      <c r="F150" s="31"/>
    </row>
    <row r="151" spans="1:6" ht="12.75">
      <c r="A151" s="31"/>
      <c r="F151" s="31"/>
    </row>
  </sheetData>
  <sheetProtection selectLockedCells="1" selectUnlockedCells="1"/>
  <mergeCells count="1">
    <mergeCell ref="C28:E28"/>
  </mergeCells>
  <conditionalFormatting sqref="F54">
    <cfRule type="cellIs" priority="2" dxfId="0" operator="greaterThan" stopIfTrue="1">
      <formula>$D$24-(2*$D$44)-(2*$D$45)</formula>
    </cfRule>
  </conditionalFormatting>
  <conditionalFormatting sqref="F56">
    <cfRule type="cellIs" priority="1" dxfId="0" operator="greaterThan" stopIfTrue="1">
      <formula>$D$24-(2*$D$44)-(2*$D$45)</formula>
    </cfRule>
  </conditionalFormatting>
  <dataValidations count="1">
    <dataValidation type="list" allowBlank="1" showErrorMessage="1" sqref="D32">
      <formula1>$I$27:$I$32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A39" sqref="A39"/>
    </sheetView>
  </sheetViews>
  <sheetFormatPr defaultColWidth="11.421875" defaultRowHeight="12.75"/>
  <cols>
    <col min="2" max="2" width="22.57421875" style="0" customWidth="1"/>
    <col min="9" max="9" width="13.421875" style="0" customWidth="1"/>
    <col min="10" max="10" width="12.140625" style="0" customWidth="1"/>
    <col min="11" max="11" width="14.140625" style="0" customWidth="1"/>
    <col min="13" max="13" width="13.8515625" style="0" customWidth="1"/>
    <col min="15" max="15" width="11.421875" style="68" customWidth="1"/>
  </cols>
  <sheetData>
    <row r="3" spans="1:15" ht="12.75">
      <c r="A3" t="s">
        <v>111</v>
      </c>
      <c r="B3" t="s">
        <v>112</v>
      </c>
      <c r="C3" t="s">
        <v>113</v>
      </c>
      <c r="E3" t="s">
        <v>114</v>
      </c>
      <c r="H3" t="s">
        <v>115</v>
      </c>
      <c r="I3" t="s">
        <v>116</v>
      </c>
      <c r="J3" t="s">
        <v>117</v>
      </c>
      <c r="K3" t="s">
        <v>118</v>
      </c>
      <c r="L3" t="s">
        <v>119</v>
      </c>
      <c r="M3" t="s">
        <v>120</v>
      </c>
      <c r="O3" s="68" t="s">
        <v>121</v>
      </c>
    </row>
    <row r="4" ht="12.75">
      <c r="M4" t="s">
        <v>122</v>
      </c>
    </row>
    <row r="5" spans="1:16" ht="12.75">
      <c r="A5">
        <v>0.1</v>
      </c>
      <c r="B5" s="68">
        <f aca="true" t="shared" si="0" ref="B5:B68">C5+E5</f>
        <v>2.9077218396734112</v>
      </c>
      <c r="C5" s="68">
        <f>A5*Sheet1!D36</f>
        <v>2.9000000000000004</v>
      </c>
      <c r="E5" s="68">
        <f aca="true" t="shared" si="1" ref="E5:E68">(A5*A5)*O5</f>
        <v>0.00772183967341108</v>
      </c>
      <c r="I5" s="106"/>
      <c r="O5" s="68">
        <f>Sheet1!F72</f>
        <v>0.7721839673411078</v>
      </c>
      <c r="P5" s="106"/>
    </row>
    <row r="6" spans="1:15" ht="12.75">
      <c r="A6">
        <v>0.2</v>
      </c>
      <c r="B6" s="68">
        <f t="shared" si="0"/>
        <v>5.830887358693645</v>
      </c>
      <c r="C6" s="68">
        <f>A6*Sheet1!D36</f>
        <v>5.800000000000001</v>
      </c>
      <c r="E6" s="68">
        <f t="shared" si="1"/>
        <v>0.03088735869364432</v>
      </c>
      <c r="I6" s="106"/>
      <c r="O6" s="68">
        <f>Sheet1!F72</f>
        <v>0.7721839673411078</v>
      </c>
    </row>
    <row r="7" spans="1:15" ht="12.75">
      <c r="A7">
        <v>0.3</v>
      </c>
      <c r="B7" s="68">
        <f t="shared" si="0"/>
        <v>8.769496557060698</v>
      </c>
      <c r="C7" s="68">
        <f>A7*Sheet1!D36</f>
        <v>8.7</v>
      </c>
      <c r="E7" s="68">
        <f t="shared" si="1"/>
        <v>0.0694965570606997</v>
      </c>
      <c r="H7">
        <v>2</v>
      </c>
      <c r="I7" s="106">
        <f>(0.5*Sheet1!D80*(3.141593*((Sheet1!D13/2)*(Sheet1!D13/2)))*(H7*H7*H7)*(Sheet1!D81/100))</f>
        <v>0.5077440559867951</v>
      </c>
      <c r="J7" s="68" t="e">
        <f>VLOOKUP(I7,B1:C330,2,TRUE)</f>
        <v>#N/A</v>
      </c>
      <c r="K7" s="68" t="e">
        <f>J7/Sheet1!D32*Sheet1!D78</f>
        <v>#N/A</v>
      </c>
      <c r="L7" s="68" t="e">
        <f>J7-K7</f>
        <v>#N/A</v>
      </c>
      <c r="O7" s="68">
        <f>Sheet1!F72</f>
        <v>0.7721839673411078</v>
      </c>
    </row>
    <row r="8" spans="1:15" ht="12.75">
      <c r="A8">
        <v>0.4</v>
      </c>
      <c r="B8" s="68">
        <f t="shared" si="0"/>
        <v>11.72354943477458</v>
      </c>
      <c r="C8" s="68">
        <f>A8*Sheet1!D36</f>
        <v>11.600000000000001</v>
      </c>
      <c r="E8" s="68">
        <f t="shared" si="1"/>
        <v>0.12354943477457728</v>
      </c>
      <c r="H8">
        <v>2.5</v>
      </c>
      <c r="I8" s="106">
        <f>(0.5*Sheet1!D80*(3.141593*((Sheet1!D13/2)*(Sheet1!D13/2)))*(H8*H8*H8)*(Sheet1!D81/100))</f>
        <v>0.9916876093492091</v>
      </c>
      <c r="J8" s="68" t="e">
        <f>VLOOKUP(I8,B2:C331,2,TRUE)</f>
        <v>#N/A</v>
      </c>
      <c r="K8" s="68" t="e">
        <f>J8/Sheet1!D33*Sheet1!D79</f>
        <v>#N/A</v>
      </c>
      <c r="L8" s="68" t="e">
        <f>J8-K8</f>
        <v>#N/A</v>
      </c>
      <c r="O8" s="68">
        <f>Sheet1!F72</f>
        <v>0.7721839673411078</v>
      </c>
    </row>
    <row r="9" spans="1:15" ht="12.75">
      <c r="A9">
        <v>0.5</v>
      </c>
      <c r="B9" s="68">
        <f t="shared" si="0"/>
        <v>14.693045991835277</v>
      </c>
      <c r="C9" s="68">
        <f>A9*Sheet1!D36</f>
        <v>14.5</v>
      </c>
      <c r="E9" s="68">
        <f t="shared" si="1"/>
        <v>0.19304599183527696</v>
      </c>
      <c r="H9">
        <v>3</v>
      </c>
      <c r="I9" s="106">
        <f>(0.5*Sheet1!D80*(3.141593*((Sheet1!D13/2)*(Sheet1!D13/2)))*(H9*H9*H9)*(Sheet1!D81/100))</f>
        <v>1.7136361889554332</v>
      </c>
      <c r="J9" s="68" t="e">
        <f>VLOOKUP(I9,B3:C332,2,TRUE)</f>
        <v>#N/A</v>
      </c>
      <c r="K9" s="68" t="e">
        <f>J9/Sheet1!D34*Sheet1!D80</f>
        <v>#N/A</v>
      </c>
      <c r="L9" s="68" t="e">
        <f>J9-K9</f>
        <v>#N/A</v>
      </c>
      <c r="O9" s="68">
        <f>Sheet1!F72</f>
        <v>0.7721839673411078</v>
      </c>
    </row>
    <row r="10" spans="1:15" ht="12.75">
      <c r="A10">
        <v>0.6</v>
      </c>
      <c r="B10" s="68">
        <f t="shared" si="0"/>
        <v>17.677986228242798</v>
      </c>
      <c r="C10" s="68">
        <f>A10*Sheet1!D36</f>
        <v>17.4</v>
      </c>
      <c r="E10" s="68">
        <f t="shared" si="1"/>
        <v>0.2779862282427988</v>
      </c>
      <c r="H10">
        <v>3.5</v>
      </c>
      <c r="I10" s="106">
        <f>(0.5*Sheet1!D80*(3.141593*((Sheet1!D13/2)*(Sheet1!D13/2)))*(H10*H10*H10)*(Sheet1!D81/100))</f>
        <v>2.72119080005423</v>
      </c>
      <c r="J10" s="68" t="e">
        <f>VLOOKUP(I10,B4:C333,2,TRUE)</f>
        <v>#N/A</v>
      </c>
      <c r="K10" s="68" t="e">
        <f>J10/Sheet1!D35*Sheet1!D81</f>
        <v>#N/A</v>
      </c>
      <c r="L10" s="68" t="e">
        <f>J10-K10</f>
        <v>#N/A</v>
      </c>
      <c r="O10" s="68">
        <f>Sheet1!F72</f>
        <v>0.7721839673411078</v>
      </c>
    </row>
    <row r="11" spans="1:15" ht="12.75">
      <c r="A11">
        <v>0.7</v>
      </c>
      <c r="B11" s="68">
        <f t="shared" si="0"/>
        <v>20.67837014399714</v>
      </c>
      <c r="C11" s="68">
        <f>A11*Sheet1!D36</f>
        <v>20.299999999999997</v>
      </c>
      <c r="E11" s="68">
        <f t="shared" si="1"/>
        <v>0.3783701439971428</v>
      </c>
      <c r="H11">
        <v>4</v>
      </c>
      <c r="I11" s="106">
        <f>(0.5*Sheet1!D80*(3.141593*((Sheet1!D13/2)*(Sheet1!D13/2)))*(H11*H11*H11)*(Sheet1!D81/100))</f>
        <v>4.0619524478943605</v>
      </c>
      <c r="J11" s="68">
        <f>VLOOKUP(I11,B5:C334,2,TRUE)</f>
        <v>2.9000000000000004</v>
      </c>
      <c r="K11" s="68">
        <f>J11/Sheet1!D36*Sheet1!D82</f>
        <v>0.13999999999999999</v>
      </c>
      <c r="L11" s="68">
        <f aca="true" t="shared" si="2" ref="L11:L27">J11-K11</f>
        <v>2.7600000000000002</v>
      </c>
      <c r="O11" s="68">
        <f>Sheet1!F72</f>
        <v>0.7721839673411078</v>
      </c>
    </row>
    <row r="12" spans="1:15" ht="12.75">
      <c r="A12">
        <v>0.8</v>
      </c>
      <c r="B12" s="68">
        <f t="shared" si="0"/>
        <v>23.69419773909831</v>
      </c>
      <c r="C12" s="68">
        <f>A12*Sheet1!D36</f>
        <v>23.200000000000003</v>
      </c>
      <c r="E12" s="68">
        <f t="shared" si="1"/>
        <v>0.4941977390983091</v>
      </c>
      <c r="H12">
        <v>4.5</v>
      </c>
      <c r="I12" s="106">
        <f>(0.5*Sheet1!D80*(3.141593*((Sheet1!D13/2)*(Sheet1!D13/2)))*(H12*H12*H12)*(Sheet1!D81/100))</f>
        <v>5.783522137724588</v>
      </c>
      <c r="J12" s="68">
        <f>VLOOKUP(I12,B5:C334,2,TRUE)</f>
        <v>2.9000000000000004</v>
      </c>
      <c r="K12" s="68">
        <f>J12/Sheet1!D36*Sheet1!D82</f>
        <v>0.13999999999999999</v>
      </c>
      <c r="L12" s="68">
        <f t="shared" si="2"/>
        <v>2.7600000000000002</v>
      </c>
      <c r="O12" s="68">
        <f>Sheet1!F72</f>
        <v>0.7721839673411078</v>
      </c>
    </row>
    <row r="13" spans="1:15" ht="12.75">
      <c r="A13">
        <v>0.9</v>
      </c>
      <c r="B13" s="68">
        <f t="shared" si="0"/>
        <v>26.7254690135463</v>
      </c>
      <c r="C13" s="68">
        <f>A13*Sheet1!D36</f>
        <v>26.1</v>
      </c>
      <c r="E13" s="68">
        <f t="shared" si="1"/>
        <v>0.6254690135462974</v>
      </c>
      <c r="H13">
        <v>5</v>
      </c>
      <c r="I13" s="106">
        <f>(0.5*Sheet1!D80*(3.141593*((Sheet1!D13/2)*(Sheet1!D13/2)))*(H13*H13*H13)*(Sheet1!D81/100))</f>
        <v>7.933500874793673</v>
      </c>
      <c r="J13" s="68">
        <f>VLOOKUP(I13,B5:C334,2,TRUE)</f>
        <v>5.800000000000001</v>
      </c>
      <c r="K13" s="68">
        <f>J13/Sheet1!D36*Sheet1!D82</f>
        <v>0.27999999999999997</v>
      </c>
      <c r="L13" s="68">
        <f t="shared" si="2"/>
        <v>5.5200000000000005</v>
      </c>
      <c r="O13" s="68">
        <f>Sheet1!F72</f>
        <v>0.7721839673411078</v>
      </c>
    </row>
    <row r="14" spans="1:15" ht="12.75">
      <c r="A14">
        <v>1</v>
      </c>
      <c r="B14" s="68">
        <f t="shared" si="0"/>
        <v>29.772183967341107</v>
      </c>
      <c r="C14" s="68">
        <f>A14*Sheet1!D36</f>
        <v>29</v>
      </c>
      <c r="E14" s="68">
        <f t="shared" si="1"/>
        <v>0.7721839673411078</v>
      </c>
      <c r="H14">
        <v>5.5</v>
      </c>
      <c r="I14" s="106">
        <f>(0.5*Sheet1!D80*(3.141593*((Sheet1!D13/2)*(Sheet1!D13/2)))*(H14*H14*H14)*(Sheet1!D81/100))</f>
        <v>10.559489664350378</v>
      </c>
      <c r="J14" s="68">
        <f>VLOOKUP(I14,B5:C334,2,TRUE)</f>
        <v>8.7</v>
      </c>
      <c r="K14" s="68">
        <f>J14/Sheet1!D36*Sheet1!D82</f>
        <v>0.42</v>
      </c>
      <c r="L14" s="68">
        <f t="shared" si="2"/>
        <v>8.28</v>
      </c>
      <c r="O14" s="68">
        <f>Sheet1!F72</f>
        <v>0.7721839673411078</v>
      </c>
    </row>
    <row r="15" spans="1:15" ht="12.75">
      <c r="A15">
        <v>1.1</v>
      </c>
      <c r="B15" s="68">
        <f t="shared" si="0"/>
        <v>32.83434260048274</v>
      </c>
      <c r="C15" s="68">
        <f>A15*Sheet1!D36</f>
        <v>31.900000000000002</v>
      </c>
      <c r="E15" s="68">
        <f t="shared" si="1"/>
        <v>0.9343426004827406</v>
      </c>
      <c r="H15">
        <v>6</v>
      </c>
      <c r="I15" s="106">
        <f>(0.5*Sheet1!D80*(3.141593*((Sheet1!D13/2)*(Sheet1!D13/2)))*(H15*H15*H15)*(Sheet1!D81/100))</f>
        <v>13.709089511643466</v>
      </c>
      <c r="J15" s="68">
        <f>VLOOKUP(I15,B5:C334,2,TRUE)</f>
        <v>11.600000000000001</v>
      </c>
      <c r="K15" s="68">
        <f>J15/Sheet1!D36*Sheet1!D82</f>
        <v>0.5599999999999999</v>
      </c>
      <c r="L15" s="68">
        <f t="shared" si="2"/>
        <v>11.040000000000001</v>
      </c>
      <c r="O15" s="68">
        <f>Sheet1!F72</f>
        <v>0.7721839673411078</v>
      </c>
    </row>
    <row r="16" spans="1:15" ht="12.75">
      <c r="A16">
        <v>1.2</v>
      </c>
      <c r="B16" s="68">
        <f t="shared" si="0"/>
        <v>35.911944912971194</v>
      </c>
      <c r="C16" s="68">
        <f>A16*Sheet1!D36</f>
        <v>34.8</v>
      </c>
      <c r="E16" s="68">
        <f t="shared" si="1"/>
        <v>1.1119449129711951</v>
      </c>
      <c r="H16">
        <v>6.5</v>
      </c>
      <c r="I16" s="106">
        <f>(0.5*Sheet1!D80*(3.141593*((Sheet1!D13/2)*(Sheet1!D13/2)))*(H16*H16*H16)*(Sheet1!D81/100))</f>
        <v>17.4299014219217</v>
      </c>
      <c r="J16" s="68">
        <f>VLOOKUP(I16,B5:C334,2,TRUE)</f>
        <v>14.5</v>
      </c>
      <c r="K16" s="68">
        <f>J16/Sheet1!D36*Sheet1!D82</f>
        <v>0.7</v>
      </c>
      <c r="L16" s="68">
        <f t="shared" si="2"/>
        <v>13.8</v>
      </c>
      <c r="O16" s="68">
        <f>Sheet1!F72</f>
        <v>0.7721839673411078</v>
      </c>
    </row>
    <row r="17" spans="1:15" ht="12.75">
      <c r="A17">
        <v>1.3</v>
      </c>
      <c r="B17" s="68">
        <f t="shared" si="0"/>
        <v>39.004990904806476</v>
      </c>
      <c r="C17" s="68">
        <f>A17*Sheet1!D36</f>
        <v>37.7</v>
      </c>
      <c r="E17" s="68">
        <f t="shared" si="1"/>
        <v>1.3049909048064723</v>
      </c>
      <c r="H17">
        <v>7</v>
      </c>
      <c r="I17" s="106">
        <f>(0.5*Sheet1!D80*(3.141593*((Sheet1!D13/2)*(Sheet1!D13/2)))*(H17*H17*H17)*(Sheet1!D81/100))</f>
        <v>21.76952640043384</v>
      </c>
      <c r="J17" s="68">
        <f>VLOOKUP(I17,B5:C334,2,TRUE)</f>
        <v>20.299999999999997</v>
      </c>
      <c r="K17" s="68">
        <f>J17/Sheet1!D36*Sheet1!D82</f>
        <v>0.9799999999999999</v>
      </c>
      <c r="L17" s="68">
        <f t="shared" si="2"/>
        <v>19.319999999999997</v>
      </c>
      <c r="O17" s="68">
        <f>Sheet1!F72</f>
        <v>0.7721839673411078</v>
      </c>
    </row>
    <row r="18" spans="1:15" ht="12.75">
      <c r="A18">
        <v>1.4</v>
      </c>
      <c r="B18" s="68">
        <f t="shared" si="0"/>
        <v>42.11348057598857</v>
      </c>
      <c r="C18" s="68">
        <f>A18*Sheet1!D36</f>
        <v>40.599999999999994</v>
      </c>
      <c r="E18" s="68">
        <f t="shared" si="1"/>
        <v>1.5134805759885712</v>
      </c>
      <c r="H18">
        <v>7.5</v>
      </c>
      <c r="I18" s="106">
        <f>(0.5*Sheet1!D80*(3.141593*((Sheet1!D13/2)*(Sheet1!D13/2)))*(H18*H18*H18)*(Sheet1!D81/100))</f>
        <v>26.775565452428644</v>
      </c>
      <c r="J18" s="68">
        <f>VLOOKUP(I18,B5:C334,2,TRUE)</f>
        <v>26.1</v>
      </c>
      <c r="K18" s="68">
        <f>J18/Sheet1!D36*Sheet1!D82</f>
        <v>1.26</v>
      </c>
      <c r="L18" s="68">
        <f t="shared" si="2"/>
        <v>24.84</v>
      </c>
      <c r="O18" s="68">
        <f>Sheet1!F72</f>
        <v>0.7721839673411078</v>
      </c>
    </row>
    <row r="19" spans="1:15" ht="12.75">
      <c r="A19">
        <v>1.5</v>
      </c>
      <c r="B19" s="68">
        <f t="shared" si="0"/>
        <v>45.23741392651749</v>
      </c>
      <c r="C19" s="68">
        <f>A19*Sheet1!D36</f>
        <v>43.5</v>
      </c>
      <c r="E19" s="68">
        <f t="shared" si="1"/>
        <v>1.7374139265174926</v>
      </c>
      <c r="H19">
        <v>8</v>
      </c>
      <c r="I19" s="106">
        <f>(0.5*Sheet1!D80*(3.141593*((Sheet1!D13/2)*(Sheet1!D13/2)))*(H19*H19*H19)*(Sheet1!D81/100))</f>
        <v>32.495619583154884</v>
      </c>
      <c r="J19" s="68">
        <f>VLOOKUP(I19,B5:C334,2,TRUE)</f>
        <v>29</v>
      </c>
      <c r="K19" s="68">
        <f>J19/Sheet1!D36*Sheet1!D82</f>
        <v>1.4</v>
      </c>
      <c r="L19" s="68">
        <f t="shared" si="2"/>
        <v>27.6</v>
      </c>
      <c r="O19" s="68">
        <f>Sheet1!F72</f>
        <v>0.7721839673411078</v>
      </c>
    </row>
    <row r="20" spans="1:15" ht="12.75">
      <c r="A20">
        <v>1.6</v>
      </c>
      <c r="B20" s="68">
        <f t="shared" si="0"/>
        <v>48.37679095639324</v>
      </c>
      <c r="C20" s="68">
        <f>A20*Sheet1!D36</f>
        <v>46.400000000000006</v>
      </c>
      <c r="E20" s="68">
        <f t="shared" si="1"/>
        <v>1.9767909563932364</v>
      </c>
      <c r="H20">
        <v>8.5</v>
      </c>
      <c r="I20" s="106">
        <f>(0.5*Sheet1!D80*(3.141593*((Sheet1!D13/2)*(Sheet1!D13/2)))*(H20*H20*H20)*(Sheet1!D81/100))</f>
        <v>38.97728979786132</v>
      </c>
      <c r="J20" s="68">
        <f>VLOOKUP(I20,B5:C334,2,TRUE)</f>
        <v>34.8</v>
      </c>
      <c r="K20" s="68">
        <f>J20/Sheet1!D36*Sheet1!D82</f>
        <v>1.68</v>
      </c>
      <c r="L20" s="68">
        <f t="shared" si="2"/>
        <v>33.12</v>
      </c>
      <c r="O20" s="68">
        <f>Sheet1!F72</f>
        <v>0.7721839673411078</v>
      </c>
    </row>
    <row r="21" spans="1:15" ht="12.75">
      <c r="A21">
        <v>1.7</v>
      </c>
      <c r="B21" s="68">
        <f t="shared" si="0"/>
        <v>51.5316116656158</v>
      </c>
      <c r="C21" s="68">
        <f>A21*Sheet1!D36</f>
        <v>49.3</v>
      </c>
      <c r="E21" s="68">
        <f t="shared" si="1"/>
        <v>2.2316116656158016</v>
      </c>
      <c r="H21">
        <v>9</v>
      </c>
      <c r="I21" s="106">
        <f>(0.5*Sheet1!D80*(3.141593*((Sheet1!D13/2)*(Sheet1!D13/2)))*(H21*H21*H21)*(Sheet1!D81/100))</f>
        <v>46.2681771017967</v>
      </c>
      <c r="J21" s="68">
        <f>VLOOKUP(I21,B5:C334,2,TRUE)</f>
        <v>43.5</v>
      </c>
      <c r="K21" s="68">
        <f>J21/Sheet1!D36*Sheet1!D82</f>
        <v>2.0999999999999996</v>
      </c>
      <c r="L21" s="68">
        <f t="shared" si="2"/>
        <v>41.4</v>
      </c>
      <c r="O21" s="68">
        <f>Sheet1!F72</f>
        <v>0.7721839673411078</v>
      </c>
    </row>
    <row r="22" spans="1:15" ht="12.75">
      <c r="A22">
        <v>1.8</v>
      </c>
      <c r="B22" s="68">
        <f t="shared" si="0"/>
        <v>54.70187605418519</v>
      </c>
      <c r="C22" s="68">
        <f>A22*Sheet1!D36</f>
        <v>52.2</v>
      </c>
      <c r="E22" s="68">
        <f t="shared" si="1"/>
        <v>2.5018760541851894</v>
      </c>
      <c r="H22">
        <v>9.5</v>
      </c>
      <c r="I22" s="106">
        <f>(0.5*Sheet1!D80*(3.141593*((Sheet1!D13/2)*(Sheet1!D13/2)))*(H22*H22*H22)*(Sheet1!D81/100))</f>
        <v>54.4158825002098</v>
      </c>
      <c r="J22" s="68">
        <f>VLOOKUP(I22,B5:C334,2,TRUE)</f>
        <v>49.3</v>
      </c>
      <c r="K22" s="68">
        <f>J22/Sheet1!D36*Sheet1!D82</f>
        <v>2.38</v>
      </c>
      <c r="L22" s="68">
        <f t="shared" si="2"/>
        <v>46.919999999999995</v>
      </c>
      <c r="O22" s="68">
        <f>Sheet1!F72</f>
        <v>0.7721839673411078</v>
      </c>
    </row>
    <row r="23" spans="1:15" ht="12.75">
      <c r="A23">
        <v>1.9</v>
      </c>
      <c r="B23" s="68">
        <f t="shared" si="0"/>
        <v>57.887584122101394</v>
      </c>
      <c r="C23" s="68">
        <f>A23*Sheet1!D36</f>
        <v>55.099999999999994</v>
      </c>
      <c r="E23" s="68">
        <f t="shared" si="1"/>
        <v>2.787584122101399</v>
      </c>
      <c r="H23">
        <v>10</v>
      </c>
      <c r="I23" s="106">
        <f>(0.5*Sheet1!D80*(3.141593*((Sheet1!D13/2)*(Sheet1!D13/2)))*(H23*H23*H23)*(Sheet1!D81/100))</f>
        <v>63.46800699834938</v>
      </c>
      <c r="J23" s="68">
        <f>VLOOKUP(I23,B5:C334,2,TRUE)</f>
        <v>58</v>
      </c>
      <c r="K23" s="68">
        <f>J23/Sheet1!D36*Sheet1!D82</f>
        <v>2.8</v>
      </c>
      <c r="L23" s="68">
        <f t="shared" si="2"/>
        <v>55.2</v>
      </c>
      <c r="O23" s="68">
        <f>Sheet1!F72</f>
        <v>0.7721839673411078</v>
      </c>
    </row>
    <row r="24" spans="1:15" ht="12.75">
      <c r="A24">
        <v>2</v>
      </c>
      <c r="B24" s="68">
        <f t="shared" si="0"/>
        <v>61.088735869364434</v>
      </c>
      <c r="C24" s="68">
        <f>A24*Sheet1!D36</f>
        <v>58</v>
      </c>
      <c r="E24" s="68">
        <f t="shared" si="1"/>
        <v>3.0887358693644313</v>
      </c>
      <c r="H24">
        <v>10.5</v>
      </c>
      <c r="I24" s="106">
        <f>(0.5*Sheet1!D80*(3.141593*((Sheet1!D13/2)*(Sheet1!D13/2)))*(H24*H24*H24)*(Sheet1!D81/100))</f>
        <v>73.4721516014642</v>
      </c>
      <c r="J24" s="68">
        <f>VLOOKUP(I24,B5:C334,2,TRUE)</f>
        <v>66.69999999999999</v>
      </c>
      <c r="K24" s="68">
        <f>J24/Sheet1!D36*Sheet1!D82</f>
        <v>3.2199999999999998</v>
      </c>
      <c r="L24" s="68">
        <f t="shared" si="2"/>
        <v>63.47999999999999</v>
      </c>
      <c r="O24" s="68">
        <f>Sheet1!F72</f>
        <v>0.7721839673411078</v>
      </c>
    </row>
    <row r="25" spans="1:15" ht="12.75">
      <c r="A25">
        <v>2.1</v>
      </c>
      <c r="B25" s="68">
        <f t="shared" si="0"/>
        <v>64.3053312959743</v>
      </c>
      <c r="C25" s="68">
        <f>A25*Sheet1!D36</f>
        <v>60.900000000000006</v>
      </c>
      <c r="E25" s="68">
        <f t="shared" si="1"/>
        <v>3.405331295974286</v>
      </c>
      <c r="H25">
        <v>11</v>
      </c>
      <c r="I25" s="106">
        <f>(0.5*Sheet1!D80*(3.141593*((Sheet1!D13/2)*(Sheet1!D13/2)))*(H25*H25*H25)*(Sheet1!D81/100))</f>
        <v>84.47591731480303</v>
      </c>
      <c r="J25" s="68">
        <f>VLOOKUP(I25,B5:C334,2,TRUE)</f>
        <v>78.30000000000001</v>
      </c>
      <c r="K25" s="68">
        <f>J25/Sheet1!D36*Sheet1!D82</f>
        <v>3.78</v>
      </c>
      <c r="L25" s="68">
        <f t="shared" si="2"/>
        <v>74.52000000000001</v>
      </c>
      <c r="O25" s="68">
        <f>Sheet1!F72</f>
        <v>0.7721839673411078</v>
      </c>
    </row>
    <row r="26" spans="1:15" ht="12.75">
      <c r="A26">
        <v>2.2</v>
      </c>
      <c r="B26" s="68">
        <f t="shared" si="0"/>
        <v>67.53737040193097</v>
      </c>
      <c r="C26" s="68">
        <f>A26*Sheet1!D36</f>
        <v>63.800000000000004</v>
      </c>
      <c r="E26" s="68">
        <f t="shared" si="1"/>
        <v>3.7373704019309626</v>
      </c>
      <c r="H26">
        <v>11.5</v>
      </c>
      <c r="I26" s="106">
        <f>(0.5*Sheet1!D80*(3.141593*((Sheet1!D13/2)*(Sheet1!D13/2)))*(H26*H26*H26)*(Sheet1!D81/100))</f>
        <v>96.52690514361463</v>
      </c>
      <c r="J26" s="68">
        <f>VLOOKUP(I26,B5:C334,2,TRUE)</f>
        <v>87</v>
      </c>
      <c r="K26" s="68">
        <f>J26/Sheet1!D36*Sheet1!D82</f>
        <v>4.199999999999999</v>
      </c>
      <c r="L26" s="68">
        <f t="shared" si="2"/>
        <v>82.8</v>
      </c>
      <c r="O26" s="68">
        <f>Sheet1!F72</f>
        <v>0.7721839673411078</v>
      </c>
    </row>
    <row r="27" spans="1:15" ht="12.75">
      <c r="A27">
        <v>2.3</v>
      </c>
      <c r="B27" s="68">
        <f t="shared" si="0"/>
        <v>70.78485318723445</v>
      </c>
      <c r="C27" s="68">
        <f>A27*Sheet1!D36</f>
        <v>66.69999999999999</v>
      </c>
      <c r="E27" s="68">
        <f t="shared" si="1"/>
        <v>4.08485318723446</v>
      </c>
      <c r="H27">
        <v>12</v>
      </c>
      <c r="I27" s="106">
        <f>(0.5*Sheet1!D80*(3.141593*((Sheet1!D13/2)*(Sheet1!D13/2)))*(H27*H27*H27)*(Sheet1!D81/100))</f>
        <v>109.67271609314773</v>
      </c>
      <c r="J27" s="68">
        <f>VLOOKUP(I27,B5:C334,2,TRUE)</f>
        <v>98.6</v>
      </c>
      <c r="K27" s="68">
        <f>J27/Sheet1!D36*Sheet1!D82</f>
        <v>4.76</v>
      </c>
      <c r="L27" s="68">
        <f t="shared" si="2"/>
        <v>93.83999999999999</v>
      </c>
      <c r="O27" s="68">
        <f>Sheet1!F72</f>
        <v>0.7721839673411078</v>
      </c>
    </row>
    <row r="28" spans="1:15" ht="12.75">
      <c r="A28">
        <v>2.4</v>
      </c>
      <c r="B28" s="68">
        <f t="shared" si="0"/>
        <v>74.04777965188478</v>
      </c>
      <c r="C28" s="68">
        <f>A28*Sheet1!D36</f>
        <v>69.6</v>
      </c>
      <c r="E28" s="68">
        <f t="shared" si="1"/>
        <v>4.4477796518847805</v>
      </c>
      <c r="I28" s="106"/>
      <c r="O28" s="68">
        <f>Sheet1!F72</f>
        <v>0.7721839673411078</v>
      </c>
    </row>
    <row r="29" spans="1:15" ht="12.75">
      <c r="A29">
        <v>2.5</v>
      </c>
      <c r="B29" s="68">
        <f t="shared" si="0"/>
        <v>77.32614979588192</v>
      </c>
      <c r="C29" s="68">
        <f>A29*Sheet1!D36</f>
        <v>72.5</v>
      </c>
      <c r="E29" s="68">
        <f t="shared" si="1"/>
        <v>4.826149795881924</v>
      </c>
      <c r="I29" s="106"/>
      <c r="O29" s="68">
        <f>Sheet1!F72</f>
        <v>0.7721839673411078</v>
      </c>
    </row>
    <row r="30" spans="1:15" ht="12.75">
      <c r="A30">
        <v>2.6</v>
      </c>
      <c r="B30" s="68">
        <f t="shared" si="0"/>
        <v>80.6199636192259</v>
      </c>
      <c r="C30" s="68">
        <f>A30*Sheet1!D36</f>
        <v>75.4</v>
      </c>
      <c r="E30" s="68">
        <f t="shared" si="1"/>
        <v>5.219963619225889</v>
      </c>
      <c r="I30" s="106"/>
      <c r="O30" s="68">
        <f>Sheet1!F72</f>
        <v>0.7721839673411078</v>
      </c>
    </row>
    <row r="31" spans="1:15" ht="12.75">
      <c r="A31">
        <v>2.7</v>
      </c>
      <c r="B31" s="68">
        <f t="shared" si="0"/>
        <v>83.92922112191668</v>
      </c>
      <c r="C31" s="68">
        <f>A31*Sheet1!D36</f>
        <v>78.30000000000001</v>
      </c>
      <c r="E31" s="68">
        <f t="shared" si="1"/>
        <v>5.629221121916677</v>
      </c>
      <c r="I31" s="106"/>
      <c r="O31" s="68">
        <f>Sheet1!F72</f>
        <v>0.7721839673411078</v>
      </c>
    </row>
    <row r="32" spans="1:15" ht="12.75">
      <c r="A32">
        <v>2.8</v>
      </c>
      <c r="B32" s="68">
        <f t="shared" si="0"/>
        <v>87.25392230395427</v>
      </c>
      <c r="C32" s="68">
        <f>A32*Sheet1!D36</f>
        <v>81.19999999999999</v>
      </c>
      <c r="E32" s="68">
        <f t="shared" si="1"/>
        <v>6.053922303954285</v>
      </c>
      <c r="I32" s="106"/>
      <c r="O32" s="68">
        <f>Sheet1!F72</f>
        <v>0.7721839673411078</v>
      </c>
    </row>
    <row r="33" spans="1:15" ht="12.75">
      <c r="A33">
        <v>2.9</v>
      </c>
      <c r="B33" s="68">
        <f t="shared" si="0"/>
        <v>90.59406716533871</v>
      </c>
      <c r="C33" s="68">
        <f>A33*Sheet1!D36</f>
        <v>84.1</v>
      </c>
      <c r="E33" s="68">
        <f t="shared" si="1"/>
        <v>6.494067165338717</v>
      </c>
      <c r="I33" s="106"/>
      <c r="O33" s="68">
        <f>Sheet1!F72</f>
        <v>0.7721839673411078</v>
      </c>
    </row>
    <row r="34" spans="1:15" ht="12.75">
      <c r="A34">
        <v>3</v>
      </c>
      <c r="B34" s="68">
        <f t="shared" si="0"/>
        <v>93.94965570606998</v>
      </c>
      <c r="C34" s="68">
        <f>A34*Sheet1!D36</f>
        <v>87</v>
      </c>
      <c r="E34" s="68">
        <f t="shared" si="1"/>
        <v>6.94965570606997</v>
      </c>
      <c r="I34" s="106"/>
      <c r="O34" s="68">
        <f>Sheet1!F72</f>
        <v>0.7721839673411078</v>
      </c>
    </row>
    <row r="35" spans="1:15" ht="12.75">
      <c r="A35">
        <v>3.1</v>
      </c>
      <c r="B35" s="68">
        <f t="shared" si="0"/>
        <v>97.32068792614805</v>
      </c>
      <c r="C35" s="68">
        <f>A35*Sheet1!D36</f>
        <v>89.9</v>
      </c>
      <c r="E35" s="68">
        <f t="shared" si="1"/>
        <v>7.420687926148047</v>
      </c>
      <c r="O35" s="68">
        <f>Sheet1!F72</f>
        <v>0.7721839673411078</v>
      </c>
    </row>
    <row r="36" spans="1:15" ht="12.75">
      <c r="A36">
        <v>3.2</v>
      </c>
      <c r="B36" s="68">
        <f t="shared" si="0"/>
        <v>100.70716382557296</v>
      </c>
      <c r="C36" s="68">
        <f>A36*Sheet1!D36</f>
        <v>92.80000000000001</v>
      </c>
      <c r="E36" s="68">
        <f t="shared" si="1"/>
        <v>7.907163825572946</v>
      </c>
      <c r="O36" s="68">
        <f>Sheet1!F72</f>
        <v>0.7721839673411078</v>
      </c>
    </row>
    <row r="37" spans="1:15" ht="12.75">
      <c r="A37">
        <v>3.3</v>
      </c>
      <c r="B37" s="68">
        <f t="shared" si="0"/>
        <v>104.10908340434466</v>
      </c>
      <c r="C37" s="68">
        <f>A37*Sheet1!D36</f>
        <v>95.69999999999999</v>
      </c>
      <c r="E37" s="68">
        <f t="shared" si="1"/>
        <v>8.409083404344663</v>
      </c>
      <c r="O37" s="68">
        <f>Sheet1!F72</f>
        <v>0.7721839673411078</v>
      </c>
    </row>
    <row r="38" spans="1:15" ht="12.75">
      <c r="A38">
        <v>3.4</v>
      </c>
      <c r="B38" s="68">
        <f t="shared" si="0"/>
        <v>107.5264466624632</v>
      </c>
      <c r="C38" s="68">
        <f>A38*Sheet1!D36</f>
        <v>98.6</v>
      </c>
      <c r="E38" s="68">
        <f t="shared" si="1"/>
        <v>8.926446662463206</v>
      </c>
      <c r="O38" s="68">
        <f>Sheet1!F72</f>
        <v>0.7721839673411078</v>
      </c>
    </row>
    <row r="39" spans="1:15" ht="12.75">
      <c r="A39">
        <v>3.5</v>
      </c>
      <c r="B39" s="68">
        <f t="shared" si="0"/>
        <v>110.95925359992857</v>
      </c>
      <c r="C39" s="68">
        <f>A39*Sheet1!D36</f>
        <v>101.5</v>
      </c>
      <c r="E39" s="68">
        <f t="shared" si="1"/>
        <v>9.459253599928571</v>
      </c>
      <c r="O39" s="68">
        <f>Sheet1!F72</f>
        <v>0.7721839673411078</v>
      </c>
    </row>
    <row r="40" spans="1:15" ht="12.75">
      <c r="A40">
        <v>3.6</v>
      </c>
      <c r="B40" s="68">
        <f t="shared" si="0"/>
        <v>114.40750421674076</v>
      </c>
      <c r="C40" s="68">
        <f>A40*Sheet1!D36</f>
        <v>104.4</v>
      </c>
      <c r="E40" s="68">
        <f t="shared" si="1"/>
        <v>10.007504216740758</v>
      </c>
      <c r="O40" s="68">
        <f>Sheet1!F72</f>
        <v>0.7721839673411078</v>
      </c>
    </row>
    <row r="41" spans="1:15" ht="12.75">
      <c r="A41">
        <v>3.7</v>
      </c>
      <c r="B41" s="68">
        <f t="shared" si="0"/>
        <v>117.87119851289978</v>
      </c>
      <c r="C41" s="68">
        <f>A41*Sheet1!D36</f>
        <v>107.30000000000001</v>
      </c>
      <c r="E41" s="68">
        <f t="shared" si="1"/>
        <v>10.571198512899768</v>
      </c>
      <c r="O41" s="68">
        <f>Sheet1!F72</f>
        <v>0.7721839673411078</v>
      </c>
    </row>
    <row r="42" spans="1:15" ht="12.75">
      <c r="A42">
        <v>3.8</v>
      </c>
      <c r="B42" s="68">
        <f t="shared" si="0"/>
        <v>121.35033648840559</v>
      </c>
      <c r="C42" s="68">
        <f>A42*Sheet1!D36</f>
        <v>110.19999999999999</v>
      </c>
      <c r="E42" s="68">
        <f t="shared" si="1"/>
        <v>11.150336488405596</v>
      </c>
      <c r="O42" s="68">
        <f>Sheet1!F72</f>
        <v>0.7721839673411078</v>
      </c>
    </row>
    <row r="43" spans="1:15" ht="12.75">
      <c r="A43">
        <v>3.9</v>
      </c>
      <c r="B43" s="68">
        <f t="shared" si="0"/>
        <v>124.84491814325824</v>
      </c>
      <c r="C43" s="68">
        <f>A43*Sheet1!D36</f>
        <v>113.1</v>
      </c>
      <c r="E43" s="68">
        <f t="shared" si="1"/>
        <v>11.74491814325825</v>
      </c>
      <c r="O43" s="68">
        <f>Sheet1!F72</f>
        <v>0.7721839673411078</v>
      </c>
    </row>
    <row r="44" spans="1:15" ht="12.75">
      <c r="A44">
        <v>4</v>
      </c>
      <c r="B44" s="68">
        <f t="shared" si="0"/>
        <v>128.35494347745774</v>
      </c>
      <c r="C44" s="68">
        <f>A44*Sheet1!D36</f>
        <v>116</v>
      </c>
      <c r="E44" s="68">
        <f t="shared" si="1"/>
        <v>12.354943477457725</v>
      </c>
      <c r="O44" s="68">
        <f>Sheet1!F72</f>
        <v>0.7721839673411078</v>
      </c>
    </row>
    <row r="45" spans="1:15" ht="12.75">
      <c r="A45">
        <v>4.1</v>
      </c>
      <c r="B45" s="68">
        <f t="shared" si="0"/>
        <v>131.88041249100402</v>
      </c>
      <c r="C45" s="68">
        <f>A45*Sheet1!D36</f>
        <v>118.89999999999999</v>
      </c>
      <c r="E45" s="68">
        <f t="shared" si="1"/>
        <v>12.98041249100402</v>
      </c>
      <c r="O45" s="68">
        <f>Sheet1!F72</f>
        <v>0.7721839673411078</v>
      </c>
    </row>
    <row r="46" spans="1:15" ht="12.75">
      <c r="A46">
        <v>4.2</v>
      </c>
      <c r="B46" s="68">
        <f t="shared" si="0"/>
        <v>135.42132518389715</v>
      </c>
      <c r="C46" s="68">
        <f>A46*Sheet1!D36</f>
        <v>121.80000000000001</v>
      </c>
      <c r="E46" s="68">
        <f t="shared" si="1"/>
        <v>13.621325183897143</v>
      </c>
      <c r="O46" s="68">
        <f>Sheet1!F72</f>
        <v>0.7721839673411078</v>
      </c>
    </row>
    <row r="47" spans="1:15" ht="12.75">
      <c r="A47">
        <v>4.3</v>
      </c>
      <c r="B47" s="68">
        <f t="shared" si="0"/>
        <v>138.97768155613707</v>
      </c>
      <c r="C47" s="68">
        <f>A47*Sheet1!D36</f>
        <v>124.69999999999999</v>
      </c>
      <c r="E47" s="68">
        <f t="shared" si="1"/>
        <v>14.277681556137082</v>
      </c>
      <c r="O47" s="68">
        <f>Sheet1!F72</f>
        <v>0.7721839673411078</v>
      </c>
    </row>
    <row r="48" spans="1:15" ht="12.75">
      <c r="A48">
        <v>4.4</v>
      </c>
      <c r="B48" s="68">
        <f t="shared" si="0"/>
        <v>142.54948160772386</v>
      </c>
      <c r="C48" s="68">
        <f>A48*Sheet1!D36</f>
        <v>127.60000000000001</v>
      </c>
      <c r="E48" s="68">
        <f t="shared" si="1"/>
        <v>14.94948160772385</v>
      </c>
      <c r="O48" s="68">
        <f>Sheet1!F72</f>
        <v>0.7721839673411078</v>
      </c>
    </row>
    <row r="49" spans="1:15" ht="12.75">
      <c r="A49">
        <v>4.5</v>
      </c>
      <c r="B49" s="68">
        <f t="shared" si="0"/>
        <v>146.13672533865744</v>
      </c>
      <c r="C49" s="68">
        <f>A49*Sheet1!D36</f>
        <v>130.5</v>
      </c>
      <c r="E49" s="68">
        <f t="shared" si="1"/>
        <v>15.636725338657433</v>
      </c>
      <c r="O49" s="68">
        <f>Sheet1!F72</f>
        <v>0.7721839673411078</v>
      </c>
    </row>
    <row r="50" spans="1:15" ht="12.75">
      <c r="A50">
        <v>4.6</v>
      </c>
      <c r="B50" s="68">
        <f t="shared" si="0"/>
        <v>149.7394127489378</v>
      </c>
      <c r="C50" s="68">
        <f>A50*Sheet1!D36</f>
        <v>133.39999999999998</v>
      </c>
      <c r="E50" s="68">
        <f t="shared" si="1"/>
        <v>16.33941274893784</v>
      </c>
      <c r="O50" s="68">
        <f>Sheet1!F72</f>
        <v>0.7721839673411078</v>
      </c>
    </row>
    <row r="51" spans="1:15" ht="12.75">
      <c r="A51">
        <v>4.7</v>
      </c>
      <c r="B51" s="68">
        <f t="shared" si="0"/>
        <v>153.35754383856508</v>
      </c>
      <c r="C51" s="68">
        <f>A51*Sheet1!D36</f>
        <v>136.3</v>
      </c>
      <c r="E51" s="68">
        <f t="shared" si="1"/>
        <v>17.057543838565074</v>
      </c>
      <c r="O51" s="68">
        <f>Sheet1!F72</f>
        <v>0.7721839673411078</v>
      </c>
    </row>
    <row r="52" spans="1:15" ht="12.75">
      <c r="A52">
        <v>4.8</v>
      </c>
      <c r="B52" s="68">
        <f t="shared" si="0"/>
        <v>156.9911186075391</v>
      </c>
      <c r="C52" s="68">
        <f>A52*Sheet1!D36</f>
        <v>139.2</v>
      </c>
      <c r="E52" s="68">
        <f t="shared" si="1"/>
        <v>17.791118607539122</v>
      </c>
      <c r="O52" s="68">
        <f>Sheet1!F72</f>
        <v>0.7721839673411078</v>
      </c>
    </row>
    <row r="53" spans="1:15" ht="12.75">
      <c r="A53">
        <v>4.9</v>
      </c>
      <c r="B53" s="68">
        <f t="shared" si="0"/>
        <v>160.64013705586004</v>
      </c>
      <c r="C53" s="68">
        <f>A53*Sheet1!D36</f>
        <v>142.10000000000002</v>
      </c>
      <c r="E53" s="68">
        <f t="shared" si="1"/>
        <v>18.540137055860004</v>
      </c>
      <c r="O53" s="68">
        <f>Sheet1!F72</f>
        <v>0.7721839673411078</v>
      </c>
    </row>
    <row r="54" spans="1:15" ht="12.75">
      <c r="A54">
        <v>5</v>
      </c>
      <c r="B54" s="68">
        <f t="shared" si="0"/>
        <v>164.3045991835277</v>
      </c>
      <c r="C54" s="68">
        <f>A54*Sheet1!D36</f>
        <v>145</v>
      </c>
      <c r="E54" s="68">
        <f t="shared" si="1"/>
        <v>19.304599183527696</v>
      </c>
      <c r="O54" s="68">
        <f>Sheet1!F72</f>
        <v>0.7721839673411078</v>
      </c>
    </row>
    <row r="55" spans="1:15" ht="12.75">
      <c r="A55">
        <v>5.1</v>
      </c>
      <c r="B55" s="68">
        <f t="shared" si="0"/>
        <v>167.98450499054218</v>
      </c>
      <c r="C55" s="68">
        <f>A55*Sheet1!D36</f>
        <v>147.89999999999998</v>
      </c>
      <c r="E55" s="68">
        <f t="shared" si="1"/>
        <v>20.084504990542214</v>
      </c>
      <c r="O55" s="68">
        <f>Sheet1!F72</f>
        <v>0.7721839673411078</v>
      </c>
    </row>
    <row r="56" spans="1:15" ht="12.75">
      <c r="A56">
        <v>5.2</v>
      </c>
      <c r="B56" s="68">
        <f t="shared" si="0"/>
        <v>171.67985447690356</v>
      </c>
      <c r="C56" s="68">
        <f>A56*Sheet1!D36</f>
        <v>150.8</v>
      </c>
      <c r="E56" s="68">
        <f t="shared" si="1"/>
        <v>20.879854476903557</v>
      </c>
      <c r="O56" s="68">
        <f>Sheet1!F72</f>
        <v>0.7721839673411078</v>
      </c>
    </row>
    <row r="57" spans="1:15" ht="12.75">
      <c r="A57">
        <v>5.3</v>
      </c>
      <c r="B57" s="68">
        <f t="shared" si="0"/>
        <v>175.3906476426117</v>
      </c>
      <c r="C57" s="68">
        <f>A57*Sheet1!D36</f>
        <v>153.7</v>
      </c>
      <c r="E57" s="68">
        <f t="shared" si="1"/>
        <v>21.69064764261172</v>
      </c>
      <c r="O57" s="68">
        <f>Sheet1!F72</f>
        <v>0.7721839673411078</v>
      </c>
    </row>
    <row r="58" spans="1:15" ht="12.75">
      <c r="A58">
        <v>5.4</v>
      </c>
      <c r="B58" s="68">
        <f t="shared" si="0"/>
        <v>179.11688448766674</v>
      </c>
      <c r="C58" s="68">
        <f>A58*Sheet1!D36</f>
        <v>156.60000000000002</v>
      </c>
      <c r="E58" s="68">
        <f t="shared" si="1"/>
        <v>22.516884487666708</v>
      </c>
      <c r="O58" s="68">
        <f>Sheet1!F72</f>
        <v>0.7721839673411078</v>
      </c>
    </row>
    <row r="59" spans="1:15" ht="12.75">
      <c r="A59">
        <v>5.5</v>
      </c>
      <c r="B59" s="68">
        <f t="shared" si="0"/>
        <v>182.8585650120685</v>
      </c>
      <c r="C59" s="68">
        <f>A59*Sheet1!D36</f>
        <v>159.5</v>
      </c>
      <c r="E59" s="68">
        <f t="shared" si="1"/>
        <v>23.358565012068514</v>
      </c>
      <c r="O59" s="68">
        <f>Sheet1!F72</f>
        <v>0.7721839673411078</v>
      </c>
    </row>
    <row r="60" spans="1:15" ht="12.75">
      <c r="A60">
        <v>5.6</v>
      </c>
      <c r="B60" s="68">
        <f t="shared" si="0"/>
        <v>186.61568921581713</v>
      </c>
      <c r="C60" s="68">
        <f>A60*Sheet1!D36</f>
        <v>162.39999999999998</v>
      </c>
      <c r="E60" s="68">
        <f t="shared" si="1"/>
        <v>24.21568921581714</v>
      </c>
      <c r="O60" s="68">
        <f>Sheet1!F72</f>
        <v>0.7721839673411078</v>
      </c>
    </row>
    <row r="61" spans="1:15" ht="12.75">
      <c r="A61">
        <v>5.7</v>
      </c>
      <c r="B61" s="68">
        <f t="shared" si="0"/>
        <v>190.38825709891262</v>
      </c>
      <c r="C61" s="68">
        <f>A61*Sheet1!D36</f>
        <v>165.3</v>
      </c>
      <c r="E61" s="68">
        <f t="shared" si="1"/>
        <v>25.088257098912596</v>
      </c>
      <c r="O61" s="68">
        <f>Sheet1!F72</f>
        <v>0.7721839673411078</v>
      </c>
    </row>
    <row r="62" spans="1:15" ht="12.75">
      <c r="A62">
        <v>5.8</v>
      </c>
      <c r="B62" s="68">
        <f t="shared" si="0"/>
        <v>194.17626866135487</v>
      </c>
      <c r="C62" s="68">
        <f>A62*Sheet1!D36</f>
        <v>168.2</v>
      </c>
      <c r="E62" s="68">
        <f t="shared" si="1"/>
        <v>25.97626866135487</v>
      </c>
      <c r="O62" s="68">
        <f>Sheet1!F72</f>
        <v>0.7721839673411078</v>
      </c>
    </row>
    <row r="63" spans="1:15" ht="12.75">
      <c r="A63">
        <v>5.9</v>
      </c>
      <c r="B63" s="68">
        <f t="shared" si="0"/>
        <v>197.979723903144</v>
      </c>
      <c r="C63" s="68">
        <f>A63*Sheet1!D36</f>
        <v>171.10000000000002</v>
      </c>
      <c r="E63" s="68">
        <f t="shared" si="1"/>
        <v>26.879723903143965</v>
      </c>
      <c r="O63" s="68">
        <f>Sheet1!F72</f>
        <v>0.7721839673411078</v>
      </c>
    </row>
    <row r="64" spans="1:15" ht="12.75">
      <c r="A64">
        <v>6</v>
      </c>
      <c r="B64" s="68">
        <f t="shared" si="0"/>
        <v>201.79862282427987</v>
      </c>
      <c r="C64" s="68">
        <f>A64*Sheet1!D36</f>
        <v>174</v>
      </c>
      <c r="E64" s="68">
        <f t="shared" si="1"/>
        <v>27.79862282427988</v>
      </c>
      <c r="O64" s="68">
        <f>Sheet1!F72</f>
        <v>0.7721839673411078</v>
      </c>
    </row>
    <row r="65" spans="1:15" ht="12.75">
      <c r="A65">
        <v>6.1</v>
      </c>
      <c r="B65" s="68">
        <f t="shared" si="0"/>
        <v>205.6329654247626</v>
      </c>
      <c r="C65" s="68">
        <f>A65*Sheet1!D36</f>
        <v>176.89999999999998</v>
      </c>
      <c r="E65" s="68">
        <f t="shared" si="1"/>
        <v>28.732965424762618</v>
      </c>
      <c r="O65" s="68">
        <f>Sheet1!F72</f>
        <v>0.7721839673411078</v>
      </c>
    </row>
    <row r="66" spans="1:15" ht="12.75">
      <c r="A66">
        <v>6.2</v>
      </c>
      <c r="B66" s="68">
        <f t="shared" si="0"/>
        <v>209.4827517045922</v>
      </c>
      <c r="C66" s="68">
        <f>A66*Sheet1!D36</f>
        <v>179.8</v>
      </c>
      <c r="E66" s="68">
        <f t="shared" si="1"/>
        <v>29.68275170459219</v>
      </c>
      <c r="O66" s="68">
        <f>Sheet1!F72</f>
        <v>0.7721839673411078</v>
      </c>
    </row>
    <row r="67" spans="1:15" ht="12.75">
      <c r="A67">
        <v>6.3</v>
      </c>
      <c r="B67" s="68">
        <f t="shared" si="0"/>
        <v>213.34798166376856</v>
      </c>
      <c r="C67" s="68">
        <f>A67*Sheet1!D36</f>
        <v>182.7</v>
      </c>
      <c r="E67" s="68">
        <f t="shared" si="1"/>
        <v>30.64798166376857</v>
      </c>
      <c r="O67" s="68">
        <f>Sheet1!F72</f>
        <v>0.7721839673411078</v>
      </c>
    </row>
    <row r="68" spans="1:15" ht="12.75">
      <c r="A68">
        <v>6.4</v>
      </c>
      <c r="B68" s="68">
        <f t="shared" si="0"/>
        <v>217.2286553022918</v>
      </c>
      <c r="C68" s="68">
        <f>A68*Sheet1!D36</f>
        <v>185.60000000000002</v>
      </c>
      <c r="E68" s="68">
        <f t="shared" si="1"/>
        <v>31.628655302291783</v>
      </c>
      <c r="O68" s="68">
        <f>Sheet1!F72</f>
        <v>0.7721839673411078</v>
      </c>
    </row>
    <row r="69" spans="1:15" ht="12.75">
      <c r="A69">
        <v>6.5</v>
      </c>
      <c r="B69" s="68">
        <f aca="true" t="shared" si="3" ref="B69:B132">C69+E69</f>
        <v>221.12477262016182</v>
      </c>
      <c r="C69" s="68">
        <f>A69*Sheet1!D36</f>
        <v>188.5</v>
      </c>
      <c r="E69" s="68">
        <f aca="true" t="shared" si="4" ref="E69:E132">(A69*A69)*O69</f>
        <v>32.62477262016181</v>
      </c>
      <c r="O69" s="68">
        <f>Sheet1!F72</f>
        <v>0.7721839673411078</v>
      </c>
    </row>
    <row r="70" spans="1:15" ht="12.75">
      <c r="A70">
        <v>6.6</v>
      </c>
      <c r="B70" s="68">
        <f t="shared" si="3"/>
        <v>225.03633361737863</v>
      </c>
      <c r="C70" s="68">
        <f>A70*Sheet1!D36</f>
        <v>191.39999999999998</v>
      </c>
      <c r="E70" s="68">
        <f t="shared" si="4"/>
        <v>33.636333617378654</v>
      </c>
      <c r="O70" s="68">
        <f>Sheet1!F72</f>
        <v>0.7721839673411078</v>
      </c>
    </row>
    <row r="71" spans="1:15" ht="12.75">
      <c r="A71">
        <v>6.7</v>
      </c>
      <c r="B71" s="68">
        <f t="shared" si="3"/>
        <v>228.96333829394234</v>
      </c>
      <c r="C71" s="68">
        <f>A71*Sheet1!D36</f>
        <v>194.3</v>
      </c>
      <c r="E71" s="68">
        <f t="shared" si="4"/>
        <v>34.66333829394233</v>
      </c>
      <c r="O71" s="68">
        <f>Sheet1!F72</f>
        <v>0.7721839673411078</v>
      </c>
    </row>
    <row r="72" spans="1:15" ht="12.75">
      <c r="A72">
        <v>6.8</v>
      </c>
      <c r="B72" s="68">
        <f t="shared" si="3"/>
        <v>232.9057866498528</v>
      </c>
      <c r="C72" s="68">
        <f>A72*Sheet1!D36</f>
        <v>197.2</v>
      </c>
      <c r="E72" s="68">
        <f t="shared" si="4"/>
        <v>35.705786649852826</v>
      </c>
      <c r="O72" s="68">
        <f>Sheet1!F72</f>
        <v>0.7721839673411078</v>
      </c>
    </row>
    <row r="73" spans="1:15" ht="12.75">
      <c r="A73">
        <v>6.9</v>
      </c>
      <c r="B73" s="68">
        <f t="shared" si="3"/>
        <v>236.8636786851102</v>
      </c>
      <c r="C73" s="68">
        <f>A73*Sheet1!D36</f>
        <v>200.10000000000002</v>
      </c>
      <c r="E73" s="68">
        <f t="shared" si="4"/>
        <v>36.76367868511015</v>
      </c>
      <c r="O73" s="68">
        <f>Sheet1!F72</f>
        <v>0.7721839673411078</v>
      </c>
    </row>
    <row r="74" spans="1:15" ht="12.75">
      <c r="A74">
        <v>7</v>
      </c>
      <c r="B74" s="68">
        <f t="shared" si="3"/>
        <v>240.8370143997143</v>
      </c>
      <c r="C74" s="68">
        <f>A74*Sheet1!D36</f>
        <v>203</v>
      </c>
      <c r="E74" s="68">
        <f t="shared" si="4"/>
        <v>37.837014399714285</v>
      </c>
      <c r="O74" s="68">
        <f>Sheet1!F72</f>
        <v>0.7721839673411078</v>
      </c>
    </row>
    <row r="75" spans="1:15" ht="12.75">
      <c r="A75">
        <v>7.1</v>
      </c>
      <c r="B75" s="68">
        <f t="shared" si="3"/>
        <v>244.8257937936652</v>
      </c>
      <c r="C75" s="68">
        <f>A75*Sheet1!D36</f>
        <v>205.89999999999998</v>
      </c>
      <c r="E75" s="68">
        <f t="shared" si="4"/>
        <v>38.92579379366524</v>
      </c>
      <c r="O75" s="68">
        <f>Sheet1!F72</f>
        <v>0.7721839673411078</v>
      </c>
    </row>
    <row r="76" spans="1:15" ht="12.75">
      <c r="A76">
        <v>7.2</v>
      </c>
      <c r="B76" s="68">
        <f t="shared" si="3"/>
        <v>248.83001686696304</v>
      </c>
      <c r="C76" s="68">
        <f>A76*Sheet1!D36</f>
        <v>208.8</v>
      </c>
      <c r="E76" s="68">
        <f t="shared" si="4"/>
        <v>40.03001686696303</v>
      </c>
      <c r="O76" s="68">
        <f>Sheet1!F72</f>
        <v>0.7721839673411078</v>
      </c>
    </row>
    <row r="77" spans="1:15" ht="12.75">
      <c r="A77">
        <v>7.3</v>
      </c>
      <c r="B77" s="68">
        <f t="shared" si="3"/>
        <v>252.84968361960762</v>
      </c>
      <c r="C77" s="68">
        <f>A77*Sheet1!D36</f>
        <v>211.7</v>
      </c>
      <c r="E77" s="68">
        <f t="shared" si="4"/>
        <v>41.149683619607636</v>
      </c>
      <c r="O77" s="68">
        <f>Sheet1!F72</f>
        <v>0.7721839673411078</v>
      </c>
    </row>
    <row r="78" spans="1:15" ht="12.75">
      <c r="A78">
        <v>7.4</v>
      </c>
      <c r="B78" s="68">
        <f t="shared" si="3"/>
        <v>256.8847940515991</v>
      </c>
      <c r="C78" s="68">
        <f>A78*Sheet1!D36</f>
        <v>214.60000000000002</v>
      </c>
      <c r="E78" s="68">
        <f t="shared" si="4"/>
        <v>42.28479405159907</v>
      </c>
      <c r="O78" s="68">
        <f>Sheet1!F72</f>
        <v>0.7721839673411078</v>
      </c>
    </row>
    <row r="79" spans="1:15" ht="12.75">
      <c r="A79">
        <v>7.5</v>
      </c>
      <c r="B79" s="68">
        <f t="shared" si="3"/>
        <v>260.9353481629373</v>
      </c>
      <c r="C79" s="68">
        <f>A79*Sheet1!D36</f>
        <v>217.5</v>
      </c>
      <c r="E79" s="68">
        <f t="shared" si="4"/>
        <v>43.435348162937316</v>
      </c>
      <c r="O79" s="68">
        <f>Sheet1!F72</f>
        <v>0.7721839673411078</v>
      </c>
    </row>
    <row r="80" spans="1:15" ht="12.75">
      <c r="A80">
        <v>7.6</v>
      </c>
      <c r="B80" s="68">
        <f t="shared" si="3"/>
        <v>265.0013459536224</v>
      </c>
      <c r="C80" s="68">
        <f>A80*Sheet1!D36</f>
        <v>220.39999999999998</v>
      </c>
      <c r="E80" s="68">
        <f t="shared" si="4"/>
        <v>44.601345953622385</v>
      </c>
      <c r="O80" s="68">
        <f>Sheet1!F72</f>
        <v>0.7721839673411078</v>
      </c>
    </row>
    <row r="81" spans="1:15" ht="12.75">
      <c r="A81">
        <v>7.7</v>
      </c>
      <c r="B81" s="68">
        <f t="shared" si="3"/>
        <v>269.0827874236543</v>
      </c>
      <c r="C81" s="68">
        <f>A81*Sheet1!D36</f>
        <v>223.3</v>
      </c>
      <c r="E81" s="68">
        <f t="shared" si="4"/>
        <v>45.78278742365429</v>
      </c>
      <c r="O81" s="68">
        <f>Sheet1!F72</f>
        <v>0.7721839673411078</v>
      </c>
    </row>
    <row r="82" spans="1:15" ht="12.75">
      <c r="A82">
        <v>7.8</v>
      </c>
      <c r="B82" s="68">
        <f t="shared" si="3"/>
        <v>273.179672573033</v>
      </c>
      <c r="C82" s="68">
        <f>A82*Sheet1!D36</f>
        <v>226.2</v>
      </c>
      <c r="E82" s="68">
        <f t="shared" si="4"/>
        <v>46.979672573033</v>
      </c>
      <c r="O82" s="68">
        <f>Sheet1!F72</f>
        <v>0.7721839673411078</v>
      </c>
    </row>
    <row r="83" spans="1:15" ht="12.75">
      <c r="A83">
        <v>7.9</v>
      </c>
      <c r="B83" s="68">
        <f t="shared" si="3"/>
        <v>277.29200140175857</v>
      </c>
      <c r="C83" s="68">
        <f>A83*Sheet1!D36</f>
        <v>229.10000000000002</v>
      </c>
      <c r="E83" s="68">
        <f t="shared" si="4"/>
        <v>48.192001401758546</v>
      </c>
      <c r="O83" s="68">
        <f>Sheet1!F72</f>
        <v>0.7721839673411078</v>
      </c>
    </row>
    <row r="84" spans="1:15" ht="12.75">
      <c r="A84">
        <v>8</v>
      </c>
      <c r="B84" s="68">
        <f t="shared" si="3"/>
        <v>281.4197739098309</v>
      </c>
      <c r="C84" s="68">
        <f>A84*Sheet1!D36</f>
        <v>232</v>
      </c>
      <c r="E84" s="68">
        <f t="shared" si="4"/>
        <v>49.4197739098309</v>
      </c>
      <c r="O84" s="68">
        <f>Sheet1!F72</f>
        <v>0.7721839673411078</v>
      </c>
    </row>
    <row r="85" spans="1:15" ht="12.75">
      <c r="A85">
        <v>8.1</v>
      </c>
      <c r="B85" s="68">
        <f t="shared" si="3"/>
        <v>285.56299009725006</v>
      </c>
      <c r="C85" s="68">
        <f>A85*Sheet1!D36</f>
        <v>234.89999999999998</v>
      </c>
      <c r="E85" s="68">
        <f t="shared" si="4"/>
        <v>50.66299009725009</v>
      </c>
      <c r="O85" s="68">
        <f>Sheet1!F72</f>
        <v>0.7721839673411078</v>
      </c>
    </row>
    <row r="86" spans="1:15" ht="12.75">
      <c r="A86">
        <v>8.2</v>
      </c>
      <c r="B86" s="68">
        <f t="shared" si="3"/>
        <v>289.7216499640161</v>
      </c>
      <c r="C86" s="68">
        <f>A86*Sheet1!D36</f>
        <v>237.79999999999998</v>
      </c>
      <c r="E86" s="68">
        <f t="shared" si="4"/>
        <v>51.92164996401608</v>
      </c>
      <c r="O86" s="68">
        <f>Sheet1!F72</f>
        <v>0.7721839673411078</v>
      </c>
    </row>
    <row r="87" spans="1:15" ht="12.75">
      <c r="A87">
        <v>8.3</v>
      </c>
      <c r="B87" s="68">
        <f t="shared" si="3"/>
        <v>293.89575351012894</v>
      </c>
      <c r="C87" s="68">
        <f>A87*Sheet1!D36</f>
        <v>240.70000000000002</v>
      </c>
      <c r="E87" s="68">
        <f t="shared" si="4"/>
        <v>53.19575351012893</v>
      </c>
      <c r="O87" s="68">
        <f>Sheet1!F72</f>
        <v>0.7721839673411078</v>
      </c>
    </row>
    <row r="88" spans="1:15" ht="12.75">
      <c r="A88">
        <v>8.4</v>
      </c>
      <c r="B88" s="68">
        <f t="shared" si="3"/>
        <v>298.0853007355886</v>
      </c>
      <c r="C88" s="68">
        <f>A88*Sheet1!D36</f>
        <v>243.60000000000002</v>
      </c>
      <c r="E88" s="68">
        <f t="shared" si="4"/>
        <v>54.485300735588574</v>
      </c>
      <c r="O88" s="68">
        <f>Sheet1!F72</f>
        <v>0.7721839673411078</v>
      </c>
    </row>
    <row r="89" spans="1:15" ht="12.75">
      <c r="A89">
        <v>8.5</v>
      </c>
      <c r="B89" s="68">
        <f t="shared" si="3"/>
        <v>302.290291640395</v>
      </c>
      <c r="C89" s="68">
        <f>A89*Sheet1!D36</f>
        <v>246.5</v>
      </c>
      <c r="E89" s="68">
        <f t="shared" si="4"/>
        <v>55.79029164039504</v>
      </c>
      <c r="O89" s="68">
        <f>Sheet1!F72</f>
        <v>0.7721839673411078</v>
      </c>
    </row>
    <row r="90" spans="1:15" ht="12.75">
      <c r="A90">
        <v>8.6</v>
      </c>
      <c r="B90" s="68">
        <f t="shared" si="3"/>
        <v>306.5107262245483</v>
      </c>
      <c r="C90" s="68">
        <f>A90*Sheet1!D36</f>
        <v>249.39999999999998</v>
      </c>
      <c r="E90" s="68">
        <f t="shared" si="4"/>
        <v>57.11072622454833</v>
      </c>
      <c r="O90" s="68">
        <f>Sheet1!F72</f>
        <v>0.7721839673411078</v>
      </c>
    </row>
    <row r="91" spans="1:15" ht="12.75">
      <c r="A91">
        <v>8.7</v>
      </c>
      <c r="B91" s="68">
        <f t="shared" si="3"/>
        <v>310.74660448804843</v>
      </c>
      <c r="C91" s="68">
        <f>A91*Sheet1!D36</f>
        <v>252.29999999999998</v>
      </c>
      <c r="E91" s="68">
        <f t="shared" si="4"/>
        <v>58.446604488048436</v>
      </c>
      <c r="O91" s="68">
        <f>Sheet1!F72</f>
        <v>0.7721839673411078</v>
      </c>
    </row>
    <row r="92" spans="1:15" ht="12.75">
      <c r="A92">
        <v>8.8</v>
      </c>
      <c r="B92" s="68">
        <f t="shared" si="3"/>
        <v>314.9979264308954</v>
      </c>
      <c r="C92" s="68">
        <f>A92*Sheet1!D36</f>
        <v>255.20000000000002</v>
      </c>
      <c r="E92" s="68">
        <f t="shared" si="4"/>
        <v>59.7979264308954</v>
      </c>
      <c r="O92" s="68">
        <f>Sheet1!F72</f>
        <v>0.7721839673411078</v>
      </c>
    </row>
    <row r="93" spans="1:15" ht="12.75">
      <c r="A93">
        <v>8.9</v>
      </c>
      <c r="B93" s="68">
        <f t="shared" si="3"/>
        <v>319.26469205308916</v>
      </c>
      <c r="C93" s="68">
        <f>A93*Sheet1!D36</f>
        <v>258.1</v>
      </c>
      <c r="E93" s="68">
        <f t="shared" si="4"/>
        <v>61.164692053089155</v>
      </c>
      <c r="O93" s="68">
        <f>Sheet1!F72</f>
        <v>0.7721839673411078</v>
      </c>
    </row>
    <row r="94" spans="1:15" ht="12.75">
      <c r="A94">
        <v>9</v>
      </c>
      <c r="B94" s="68">
        <f t="shared" si="3"/>
        <v>323.5469013546297</v>
      </c>
      <c r="C94" s="68">
        <f>A94*Sheet1!D36</f>
        <v>261</v>
      </c>
      <c r="E94" s="68">
        <f t="shared" si="4"/>
        <v>62.54690135462973</v>
      </c>
      <c r="O94" s="68">
        <f>Sheet1!F72</f>
        <v>0.7721839673411078</v>
      </c>
    </row>
    <row r="95" spans="1:15" ht="12.75">
      <c r="A95">
        <v>9.1</v>
      </c>
      <c r="B95" s="68">
        <f t="shared" si="3"/>
        <v>327.8445543355171</v>
      </c>
      <c r="C95" s="68">
        <f>A95*Sheet1!D36</f>
        <v>263.9</v>
      </c>
      <c r="E95" s="68">
        <f t="shared" si="4"/>
        <v>63.94455433551713</v>
      </c>
      <c r="O95" s="68">
        <f>Sheet1!F72</f>
        <v>0.7721839673411078</v>
      </c>
    </row>
    <row r="96" spans="1:15" ht="12.75">
      <c r="A96">
        <v>9.2</v>
      </c>
      <c r="B96" s="68">
        <f t="shared" si="3"/>
        <v>332.1576509957513</v>
      </c>
      <c r="C96" s="68">
        <f>A96*Sheet1!D36</f>
        <v>266.79999999999995</v>
      </c>
      <c r="E96" s="68">
        <f t="shared" si="4"/>
        <v>65.35765099575136</v>
      </c>
      <c r="O96" s="68">
        <f>Sheet1!F72</f>
        <v>0.7721839673411078</v>
      </c>
    </row>
    <row r="97" spans="1:15" ht="12.75">
      <c r="A97">
        <v>9.3</v>
      </c>
      <c r="B97" s="68">
        <f t="shared" si="3"/>
        <v>336.4861913353325</v>
      </c>
      <c r="C97" s="68">
        <f>A97*Sheet1!D36</f>
        <v>269.70000000000005</v>
      </c>
      <c r="E97" s="68">
        <f t="shared" si="4"/>
        <v>66.78619133533242</v>
      </c>
      <c r="O97" s="68">
        <f>Sheet1!F72</f>
        <v>0.7721839673411078</v>
      </c>
    </row>
    <row r="98" spans="1:15" ht="12.75">
      <c r="A98">
        <v>9.4</v>
      </c>
      <c r="B98" s="68">
        <f t="shared" si="3"/>
        <v>340.8301753542603</v>
      </c>
      <c r="C98" s="68">
        <f>A98*Sheet1!D36</f>
        <v>272.6</v>
      </c>
      <c r="E98" s="68">
        <f t="shared" si="4"/>
        <v>68.2301753542603</v>
      </c>
      <c r="O98" s="68">
        <f>Sheet1!F72</f>
        <v>0.7721839673411078</v>
      </c>
    </row>
    <row r="99" spans="1:15" ht="12.75">
      <c r="A99">
        <v>9.5</v>
      </c>
      <c r="B99" s="68">
        <f t="shared" si="3"/>
        <v>345.18960305253495</v>
      </c>
      <c r="C99" s="68">
        <f>A99*Sheet1!D36</f>
        <v>275.5</v>
      </c>
      <c r="E99" s="68">
        <f t="shared" si="4"/>
        <v>69.68960305253498</v>
      </c>
      <c r="O99" s="68">
        <f>Sheet1!F72</f>
        <v>0.7721839673411078</v>
      </c>
    </row>
    <row r="100" spans="1:15" ht="12.75">
      <c r="A100">
        <v>9.6</v>
      </c>
      <c r="B100" s="68">
        <f t="shared" si="3"/>
        <v>349.56447443015645</v>
      </c>
      <c r="C100" s="68">
        <f>A100*Sheet1!D36</f>
        <v>278.4</v>
      </c>
      <c r="E100" s="68">
        <f t="shared" si="4"/>
        <v>71.16447443015649</v>
      </c>
      <c r="O100" s="68">
        <f>Sheet1!F72</f>
        <v>0.7721839673411078</v>
      </c>
    </row>
    <row r="101" spans="1:15" ht="12.75">
      <c r="A101">
        <v>9.7</v>
      </c>
      <c r="B101" s="68">
        <f t="shared" si="3"/>
        <v>353.9547894871248</v>
      </c>
      <c r="C101" s="68">
        <f>A101*Sheet1!D36</f>
        <v>281.29999999999995</v>
      </c>
      <c r="E101" s="68">
        <f t="shared" si="4"/>
        <v>72.65478948712483</v>
      </c>
      <c r="O101" s="68">
        <f>Sheet1!F72</f>
        <v>0.7721839673411078</v>
      </c>
    </row>
    <row r="102" spans="1:15" ht="12.75">
      <c r="A102">
        <v>9.8</v>
      </c>
      <c r="B102" s="68">
        <f t="shared" si="3"/>
        <v>358.36054822344005</v>
      </c>
      <c r="C102" s="68">
        <f>A102*Sheet1!D36</f>
        <v>284.20000000000005</v>
      </c>
      <c r="E102" s="68">
        <f t="shared" si="4"/>
        <v>74.16054822344002</v>
      </c>
      <c r="O102" s="68">
        <f>Sheet1!F72</f>
        <v>0.7721839673411078</v>
      </c>
    </row>
    <row r="103" spans="1:15" ht="12.75">
      <c r="A103">
        <v>9.9</v>
      </c>
      <c r="B103" s="68">
        <f t="shared" si="3"/>
        <v>362.78175063910203</v>
      </c>
      <c r="C103" s="68">
        <f>A103*Sheet1!D36</f>
        <v>287.1</v>
      </c>
      <c r="E103" s="68">
        <f t="shared" si="4"/>
        <v>75.68175063910198</v>
      </c>
      <c r="O103" s="68">
        <f>Sheet1!F72</f>
        <v>0.7721839673411078</v>
      </c>
    </row>
    <row r="104" spans="1:15" ht="12.75">
      <c r="A104">
        <v>10</v>
      </c>
      <c r="B104" s="68">
        <f t="shared" si="3"/>
        <v>367.2183967341108</v>
      </c>
      <c r="C104" s="68">
        <f>A104*Sheet1!D36</f>
        <v>290</v>
      </c>
      <c r="E104" s="68">
        <f t="shared" si="4"/>
        <v>77.21839673411078</v>
      </c>
      <c r="O104" s="68">
        <f>Sheet1!F72</f>
        <v>0.7721839673411078</v>
      </c>
    </row>
    <row r="105" spans="1:15" ht="12.75">
      <c r="A105">
        <v>10.1</v>
      </c>
      <c r="B105" s="68">
        <f t="shared" si="3"/>
        <v>371.6704865084664</v>
      </c>
      <c r="C105" s="68">
        <f>A105*Sheet1!D36</f>
        <v>292.9</v>
      </c>
      <c r="E105" s="68">
        <f t="shared" si="4"/>
        <v>78.7704865084664</v>
      </c>
      <c r="O105" s="68">
        <f>Sheet1!F72</f>
        <v>0.7721839673411078</v>
      </c>
    </row>
    <row r="106" spans="1:15" ht="12.75">
      <c r="A106">
        <v>10.2</v>
      </c>
      <c r="B106" s="68">
        <f t="shared" si="3"/>
        <v>376.1380199621688</v>
      </c>
      <c r="C106" s="68">
        <f>A106*Sheet1!D36</f>
        <v>295.79999999999995</v>
      </c>
      <c r="E106" s="68">
        <f t="shared" si="4"/>
        <v>80.33801996216886</v>
      </c>
      <c r="O106" s="68">
        <f>Sheet1!F72</f>
        <v>0.7721839673411078</v>
      </c>
    </row>
    <row r="107" spans="1:15" ht="12.75">
      <c r="A107">
        <v>10.3</v>
      </c>
      <c r="B107" s="68">
        <f t="shared" si="3"/>
        <v>380.6209970952182</v>
      </c>
      <c r="C107" s="68">
        <f>A107*Sheet1!D36</f>
        <v>298.70000000000005</v>
      </c>
      <c r="E107" s="68">
        <f t="shared" si="4"/>
        <v>81.92099709521814</v>
      </c>
      <c r="O107" s="68">
        <f>Sheet1!F72</f>
        <v>0.7721839673411078</v>
      </c>
    </row>
    <row r="108" spans="1:15" ht="12.75">
      <c r="A108">
        <v>10.4</v>
      </c>
      <c r="B108" s="68">
        <f t="shared" si="3"/>
        <v>385.11941790761426</v>
      </c>
      <c r="C108" s="68">
        <f>A108*Sheet1!D36</f>
        <v>301.6</v>
      </c>
      <c r="E108" s="68">
        <f t="shared" si="4"/>
        <v>83.51941790761423</v>
      </c>
      <c r="O108" s="68">
        <f>Sheet1!F72</f>
        <v>0.7721839673411078</v>
      </c>
    </row>
    <row r="109" spans="1:15" ht="12.75">
      <c r="A109">
        <v>10.5</v>
      </c>
      <c r="B109" s="68">
        <f t="shared" si="3"/>
        <v>389.63328239935714</v>
      </c>
      <c r="C109" s="68">
        <f>A109*Sheet1!D36</f>
        <v>304.5</v>
      </c>
      <c r="E109" s="68">
        <f t="shared" si="4"/>
        <v>85.13328239935714</v>
      </c>
      <c r="O109" s="68">
        <f>Sheet1!F72</f>
        <v>0.7721839673411078</v>
      </c>
    </row>
    <row r="110" spans="1:15" ht="12.75">
      <c r="A110">
        <v>10.6</v>
      </c>
      <c r="B110" s="68">
        <f t="shared" si="3"/>
        <v>394.16259057044687</v>
      </c>
      <c r="C110" s="68">
        <f>A110*Sheet1!D36</f>
        <v>307.4</v>
      </c>
      <c r="E110" s="68">
        <f t="shared" si="4"/>
        <v>86.76259057044687</v>
      </c>
      <c r="O110" s="68">
        <f>Sheet1!F72</f>
        <v>0.7721839673411078</v>
      </c>
    </row>
    <row r="111" spans="1:15" ht="12.75">
      <c r="A111">
        <v>10.7</v>
      </c>
      <c r="B111" s="68">
        <f t="shared" si="3"/>
        <v>398.7073424208834</v>
      </c>
      <c r="C111" s="68">
        <f>A111*Sheet1!D36</f>
        <v>310.29999999999995</v>
      </c>
      <c r="E111" s="68">
        <f t="shared" si="4"/>
        <v>88.40734242088342</v>
      </c>
      <c r="O111" s="68">
        <f>Sheet1!F72</f>
        <v>0.7721839673411078</v>
      </c>
    </row>
    <row r="112" spans="1:15" ht="12.75">
      <c r="A112">
        <v>10.8</v>
      </c>
      <c r="B112" s="68">
        <f t="shared" si="3"/>
        <v>403.2675379506669</v>
      </c>
      <c r="C112" s="68">
        <f>A112*Sheet1!D36</f>
        <v>313.20000000000005</v>
      </c>
      <c r="E112" s="68">
        <f t="shared" si="4"/>
        <v>90.06753795066683</v>
      </c>
      <c r="O112" s="68">
        <f>Sheet1!F72</f>
        <v>0.7721839673411078</v>
      </c>
    </row>
    <row r="113" spans="1:15" ht="12.75">
      <c r="A113">
        <v>10.9</v>
      </c>
      <c r="B113" s="68">
        <f t="shared" si="3"/>
        <v>407.84317715979705</v>
      </c>
      <c r="C113" s="68">
        <f>A113*Sheet1!D36</f>
        <v>316.1</v>
      </c>
      <c r="E113" s="68">
        <f t="shared" si="4"/>
        <v>91.74317715979703</v>
      </c>
      <c r="O113" s="68">
        <f>Sheet1!F72</f>
        <v>0.7721839673411078</v>
      </c>
    </row>
    <row r="114" spans="1:15" ht="12.75">
      <c r="A114">
        <v>11</v>
      </c>
      <c r="B114" s="68">
        <f t="shared" si="3"/>
        <v>412.43426004827404</v>
      </c>
      <c r="C114" s="68">
        <f>A114*Sheet1!D36</f>
        <v>319</v>
      </c>
      <c r="E114" s="68">
        <f t="shared" si="4"/>
        <v>93.43426004827406</v>
      </c>
      <c r="O114" s="68">
        <f>Sheet1!F72</f>
        <v>0.7721839673411078</v>
      </c>
    </row>
    <row r="115" spans="1:15" ht="12.75">
      <c r="A115">
        <v>11.1</v>
      </c>
      <c r="B115" s="68">
        <f t="shared" si="3"/>
        <v>417.0407866160979</v>
      </c>
      <c r="C115" s="68">
        <f>A115*Sheet1!D36</f>
        <v>321.9</v>
      </c>
      <c r="E115" s="68">
        <f t="shared" si="4"/>
        <v>95.1407866160979</v>
      </c>
      <c r="O115" s="68">
        <f>Sheet1!F72</f>
        <v>0.7721839673411078</v>
      </c>
    </row>
    <row r="116" spans="1:15" ht="12.75">
      <c r="A116">
        <v>11.2</v>
      </c>
      <c r="B116" s="68">
        <f t="shared" si="3"/>
        <v>421.6627568632685</v>
      </c>
      <c r="C116" s="68">
        <f>A116*Sheet1!D36</f>
        <v>324.79999999999995</v>
      </c>
      <c r="E116" s="68">
        <f t="shared" si="4"/>
        <v>96.86275686326856</v>
      </c>
      <c r="O116" s="68">
        <f>Sheet1!F72</f>
        <v>0.7721839673411078</v>
      </c>
    </row>
    <row r="117" spans="1:15" ht="12.75">
      <c r="A117">
        <v>11.3</v>
      </c>
      <c r="B117" s="68">
        <f t="shared" si="3"/>
        <v>426.3001707897861</v>
      </c>
      <c r="C117" s="68">
        <f>A117*Sheet1!D36</f>
        <v>327.70000000000005</v>
      </c>
      <c r="E117" s="68">
        <f t="shared" si="4"/>
        <v>98.60017078978606</v>
      </c>
      <c r="O117" s="68">
        <f>Sheet1!F72</f>
        <v>0.7721839673411078</v>
      </c>
    </row>
    <row r="118" spans="1:15" ht="12.75">
      <c r="A118">
        <v>11.4</v>
      </c>
      <c r="B118" s="68">
        <f t="shared" si="3"/>
        <v>430.9530283956504</v>
      </c>
      <c r="C118" s="68">
        <f>A118*Sheet1!D36</f>
        <v>330.6</v>
      </c>
      <c r="E118" s="68">
        <f t="shared" si="4"/>
        <v>100.35302839565038</v>
      </c>
      <c r="O118" s="68">
        <f>Sheet1!F72</f>
        <v>0.7721839673411078</v>
      </c>
    </row>
    <row r="119" spans="1:15" ht="12.75">
      <c r="A119">
        <v>11.5</v>
      </c>
      <c r="B119" s="68">
        <f t="shared" si="3"/>
        <v>435.6213296808615</v>
      </c>
      <c r="C119" s="68">
        <f>A119*Sheet1!D36</f>
        <v>333.5</v>
      </c>
      <c r="E119" s="68">
        <f t="shared" si="4"/>
        <v>102.1213296808615</v>
      </c>
      <c r="O119" s="68">
        <f>Sheet1!F72</f>
        <v>0.7721839673411078</v>
      </c>
    </row>
    <row r="120" spans="1:15" ht="12.75">
      <c r="A120">
        <v>11.6</v>
      </c>
      <c r="B120" s="68">
        <f t="shared" si="3"/>
        <v>440.30507464541944</v>
      </c>
      <c r="C120" s="68">
        <f>A120*Sheet1!D36</f>
        <v>336.4</v>
      </c>
      <c r="E120" s="68">
        <f t="shared" si="4"/>
        <v>103.90507464541948</v>
      </c>
      <c r="O120" s="68">
        <f>Sheet1!F72</f>
        <v>0.7721839673411078</v>
      </c>
    </row>
    <row r="121" spans="1:15" ht="12.75">
      <c r="A121">
        <v>11.7</v>
      </c>
      <c r="B121" s="68">
        <f t="shared" si="3"/>
        <v>445.0042632893242</v>
      </c>
      <c r="C121" s="68">
        <f>A121*Sheet1!D36</f>
        <v>339.29999999999995</v>
      </c>
      <c r="E121" s="68">
        <f t="shared" si="4"/>
        <v>105.70426328932425</v>
      </c>
      <c r="O121" s="68">
        <f>Sheet1!F72</f>
        <v>0.7721839673411078</v>
      </c>
    </row>
    <row r="122" spans="1:15" ht="12.75">
      <c r="A122">
        <v>11.8</v>
      </c>
      <c r="B122" s="68">
        <f t="shared" si="3"/>
        <v>449.7188956125759</v>
      </c>
      <c r="C122" s="68">
        <f>A122*Sheet1!D36</f>
        <v>342.20000000000005</v>
      </c>
      <c r="E122" s="68">
        <f t="shared" si="4"/>
        <v>107.51889561257586</v>
      </c>
      <c r="O122" s="68">
        <f>Sheet1!F72</f>
        <v>0.7721839673411078</v>
      </c>
    </row>
    <row r="123" spans="1:15" ht="12.75">
      <c r="A123">
        <v>11.9</v>
      </c>
      <c r="B123" s="68">
        <f t="shared" si="3"/>
        <v>454.4489716151743</v>
      </c>
      <c r="C123" s="68">
        <f>A123*Sheet1!D36</f>
        <v>345.1</v>
      </c>
      <c r="E123" s="68">
        <f t="shared" si="4"/>
        <v>109.34897161517429</v>
      </c>
      <c r="O123" s="68">
        <f>Sheet1!F72</f>
        <v>0.7721839673411078</v>
      </c>
    </row>
    <row r="124" spans="1:15" ht="12.75">
      <c r="A124">
        <v>12</v>
      </c>
      <c r="B124" s="68">
        <f t="shared" si="3"/>
        <v>459.1944912971195</v>
      </c>
      <c r="C124" s="68">
        <f>A124*Sheet1!D36</f>
        <v>348</v>
      </c>
      <c r="E124" s="68">
        <f t="shared" si="4"/>
        <v>111.19449129711953</v>
      </c>
      <c r="O124" s="68">
        <f>Sheet1!F72</f>
        <v>0.7721839673411078</v>
      </c>
    </row>
    <row r="125" spans="1:15" ht="12.75">
      <c r="A125">
        <v>12.1</v>
      </c>
      <c r="B125" s="68">
        <f t="shared" si="3"/>
        <v>463.95545465841155</v>
      </c>
      <c r="C125" s="68">
        <f>A125*Sheet1!D36</f>
        <v>350.9</v>
      </c>
      <c r="E125" s="68">
        <f t="shared" si="4"/>
        <v>113.05545465841159</v>
      </c>
      <c r="O125" s="68">
        <f>Sheet1!F72</f>
        <v>0.7721839673411078</v>
      </c>
    </row>
    <row r="126" spans="1:15" ht="12.75">
      <c r="A126">
        <v>12.2</v>
      </c>
      <c r="B126" s="68">
        <f t="shared" si="3"/>
        <v>468.73186169905046</v>
      </c>
      <c r="C126" s="68">
        <f>A126*Sheet1!D36</f>
        <v>353.79999999999995</v>
      </c>
      <c r="E126" s="68">
        <f t="shared" si="4"/>
        <v>114.93186169905047</v>
      </c>
      <c r="O126" s="68">
        <f>Sheet1!F72</f>
        <v>0.7721839673411078</v>
      </c>
    </row>
    <row r="127" spans="1:15" ht="12.75">
      <c r="A127">
        <v>12.3</v>
      </c>
      <c r="B127" s="68">
        <f t="shared" si="3"/>
        <v>473.52371241903626</v>
      </c>
      <c r="C127" s="68">
        <f>A127*Sheet1!D36</f>
        <v>356.70000000000005</v>
      </c>
      <c r="E127" s="68">
        <f t="shared" si="4"/>
        <v>116.82371241903623</v>
      </c>
      <c r="O127" s="68">
        <f>Sheet1!F72</f>
        <v>0.7721839673411078</v>
      </c>
    </row>
    <row r="128" spans="1:15" ht="12.75">
      <c r="A128">
        <v>12.4</v>
      </c>
      <c r="B128" s="68">
        <f t="shared" si="3"/>
        <v>478.3310068183688</v>
      </c>
      <c r="C128" s="68">
        <f>A128*Sheet1!D36</f>
        <v>359.6</v>
      </c>
      <c r="E128" s="68">
        <f t="shared" si="4"/>
        <v>118.73100681836875</v>
      </c>
      <c r="O128" s="68">
        <f>Sheet1!F72</f>
        <v>0.7721839673411078</v>
      </c>
    </row>
    <row r="129" spans="1:15" ht="12.75">
      <c r="A129">
        <v>12.5</v>
      </c>
      <c r="B129" s="68">
        <f t="shared" si="3"/>
        <v>483.1537448970481</v>
      </c>
      <c r="C129" s="68">
        <f>A129*Sheet1!D36</f>
        <v>362.5</v>
      </c>
      <c r="E129" s="68">
        <f t="shared" si="4"/>
        <v>120.6537448970481</v>
      </c>
      <c r="O129" s="68">
        <f>Sheet1!F72</f>
        <v>0.7721839673411078</v>
      </c>
    </row>
    <row r="130" spans="1:15" ht="12.75">
      <c r="A130">
        <v>12.6</v>
      </c>
      <c r="B130" s="68">
        <f t="shared" si="3"/>
        <v>487.9919266550743</v>
      </c>
      <c r="C130" s="68">
        <f>A130*Sheet1!D36</f>
        <v>365.4</v>
      </c>
      <c r="E130" s="68">
        <f t="shared" si="4"/>
        <v>122.59192665507427</v>
      </c>
      <c r="O130" s="68">
        <f>Sheet1!F72</f>
        <v>0.7721839673411078</v>
      </c>
    </row>
    <row r="131" spans="1:15" ht="12.75">
      <c r="A131">
        <v>12.7</v>
      </c>
      <c r="B131" s="68">
        <f t="shared" si="3"/>
        <v>492.84555209244724</v>
      </c>
      <c r="C131" s="68">
        <f>A131*Sheet1!D36</f>
        <v>368.29999999999995</v>
      </c>
      <c r="E131" s="68">
        <f t="shared" si="4"/>
        <v>124.54555209244728</v>
      </c>
      <c r="O131" s="68">
        <f>Sheet1!F72</f>
        <v>0.7721839673411078</v>
      </c>
    </row>
    <row r="132" spans="1:15" ht="12.75">
      <c r="A132">
        <v>12.8</v>
      </c>
      <c r="B132" s="68">
        <f t="shared" si="3"/>
        <v>497.71462120916715</v>
      </c>
      <c r="C132" s="68">
        <f>A132*Sheet1!D36</f>
        <v>371.20000000000005</v>
      </c>
      <c r="E132" s="68">
        <f t="shared" si="4"/>
        <v>126.51462120916713</v>
      </c>
      <c r="O132" s="68">
        <f>Sheet1!F72</f>
        <v>0.7721839673411078</v>
      </c>
    </row>
    <row r="133" spans="1:15" ht="12.75">
      <c r="A133">
        <v>12.9</v>
      </c>
      <c r="B133" s="68">
        <f aca="true" t="shared" si="5" ref="B133:B196">C133+E133</f>
        <v>502.59913400523374</v>
      </c>
      <c r="C133" s="68">
        <f>A133*Sheet1!D36</f>
        <v>374.1</v>
      </c>
      <c r="E133" s="68">
        <f aca="true" t="shared" si="6" ref="E133:E196">(A133*A133)*O133</f>
        <v>128.49913400523374</v>
      </c>
      <c r="O133" s="68">
        <f>Sheet1!F72</f>
        <v>0.7721839673411078</v>
      </c>
    </row>
    <row r="134" spans="1:15" ht="12.75">
      <c r="A134">
        <v>13</v>
      </c>
      <c r="B134" s="68">
        <f t="shared" si="5"/>
        <v>507.4990904806472</v>
      </c>
      <c r="C134" s="68">
        <f>A134*Sheet1!D36</f>
        <v>377</v>
      </c>
      <c r="E134" s="68">
        <f t="shared" si="6"/>
        <v>130.49909048064723</v>
      </c>
      <c r="O134" s="68">
        <f>Sheet1!F72</f>
        <v>0.7721839673411078</v>
      </c>
    </row>
    <row r="135" spans="1:15" ht="12.75">
      <c r="A135">
        <v>13.1</v>
      </c>
      <c r="B135" s="68">
        <f t="shared" si="5"/>
        <v>512.4144906354074</v>
      </c>
      <c r="C135" s="68">
        <f>A135*Sheet1!D36</f>
        <v>379.9</v>
      </c>
      <c r="E135" s="68">
        <f t="shared" si="6"/>
        <v>132.5144906354075</v>
      </c>
      <c r="O135" s="68">
        <f>Sheet1!F72</f>
        <v>0.7721839673411078</v>
      </c>
    </row>
    <row r="136" spans="1:15" ht="12.75">
      <c r="A136">
        <v>13.2</v>
      </c>
      <c r="B136" s="68">
        <f t="shared" si="5"/>
        <v>517.3453344695146</v>
      </c>
      <c r="C136" s="68">
        <f>A136*Sheet1!D36</f>
        <v>382.79999999999995</v>
      </c>
      <c r="E136" s="68">
        <f t="shared" si="6"/>
        <v>134.54533446951461</v>
      </c>
      <c r="O136" s="68">
        <f>Sheet1!F72</f>
        <v>0.7721839673411078</v>
      </c>
    </row>
    <row r="137" spans="1:15" ht="12.75">
      <c r="A137">
        <v>13.3</v>
      </c>
      <c r="B137" s="68">
        <f t="shared" si="5"/>
        <v>522.2916219829686</v>
      </c>
      <c r="C137" s="68">
        <f>A137*Sheet1!D36</f>
        <v>385.70000000000005</v>
      </c>
      <c r="E137" s="68">
        <f t="shared" si="6"/>
        <v>136.59162198296858</v>
      </c>
      <c r="O137" s="68">
        <f>Sheet1!F72</f>
        <v>0.7721839673411078</v>
      </c>
    </row>
    <row r="138" spans="1:15" ht="12.75">
      <c r="A138">
        <v>13.4</v>
      </c>
      <c r="B138" s="68">
        <f t="shared" si="5"/>
        <v>527.2533531757693</v>
      </c>
      <c r="C138" s="68">
        <f>A138*Sheet1!D36</f>
        <v>388.6</v>
      </c>
      <c r="E138" s="68">
        <f t="shared" si="6"/>
        <v>138.65335317576933</v>
      </c>
      <c r="O138" s="68">
        <f>Sheet1!F72</f>
        <v>0.7721839673411078</v>
      </c>
    </row>
    <row r="139" spans="1:15" ht="12.75">
      <c r="A139">
        <v>13.5</v>
      </c>
      <c r="B139" s="68">
        <f t="shared" si="5"/>
        <v>532.2305280479169</v>
      </c>
      <c r="C139" s="68">
        <f>A139*Sheet1!D36</f>
        <v>391.5</v>
      </c>
      <c r="E139" s="68">
        <f t="shared" si="6"/>
        <v>140.7305280479169</v>
      </c>
      <c r="O139" s="68">
        <f>Sheet1!F72</f>
        <v>0.7721839673411078</v>
      </c>
    </row>
    <row r="140" spans="1:15" ht="12.75">
      <c r="A140">
        <v>13.6</v>
      </c>
      <c r="B140" s="68">
        <f t="shared" si="5"/>
        <v>537.2231465994113</v>
      </c>
      <c r="C140" s="68">
        <f>A140*Sheet1!D36</f>
        <v>394.4</v>
      </c>
      <c r="E140" s="68">
        <f t="shared" si="6"/>
        <v>142.8231465994113</v>
      </c>
      <c r="O140" s="68">
        <f>Sheet1!F72</f>
        <v>0.7721839673411078</v>
      </c>
    </row>
    <row r="141" spans="1:15" ht="12.75">
      <c r="A141">
        <v>13.7</v>
      </c>
      <c r="B141" s="68">
        <f t="shared" si="5"/>
        <v>542.2312088302524</v>
      </c>
      <c r="C141" s="68">
        <f>A141*Sheet1!D36</f>
        <v>397.29999999999995</v>
      </c>
      <c r="E141" s="68">
        <f t="shared" si="6"/>
        <v>144.9312088302525</v>
      </c>
      <c r="O141" s="68">
        <f>Sheet1!F72</f>
        <v>0.7721839673411078</v>
      </c>
    </row>
    <row r="142" spans="1:15" ht="12.75">
      <c r="A142">
        <v>13.8</v>
      </c>
      <c r="B142" s="68">
        <f t="shared" si="5"/>
        <v>547.2547147404407</v>
      </c>
      <c r="C142" s="68">
        <f>A142*Sheet1!D36</f>
        <v>400.20000000000005</v>
      </c>
      <c r="E142" s="68">
        <f t="shared" si="6"/>
        <v>147.0547147404406</v>
      </c>
      <c r="O142" s="68">
        <f>Sheet1!F72</f>
        <v>0.7721839673411078</v>
      </c>
    </row>
    <row r="143" spans="1:15" ht="12.75">
      <c r="A143">
        <v>13.9</v>
      </c>
      <c r="B143" s="68">
        <f t="shared" si="5"/>
        <v>552.2936643299755</v>
      </c>
      <c r="C143" s="68">
        <f>A143*Sheet1!D36</f>
        <v>403.1</v>
      </c>
      <c r="E143" s="68">
        <f t="shared" si="6"/>
        <v>149.19366432997546</v>
      </c>
      <c r="O143" s="68">
        <f>Sheet1!F72</f>
        <v>0.7721839673411078</v>
      </c>
    </row>
    <row r="144" spans="1:15" ht="12.75">
      <c r="A144">
        <v>14</v>
      </c>
      <c r="B144" s="68">
        <f t="shared" si="5"/>
        <v>557.3480575988572</v>
      </c>
      <c r="C144" s="68">
        <f>A144*Sheet1!D36</f>
        <v>406</v>
      </c>
      <c r="E144" s="68">
        <f t="shared" si="6"/>
        <v>151.34805759885714</v>
      </c>
      <c r="O144" s="68">
        <f>Sheet1!F72</f>
        <v>0.7721839673411078</v>
      </c>
    </row>
    <row r="145" spans="1:15" ht="12.75">
      <c r="A145">
        <v>14.1</v>
      </c>
      <c r="B145" s="68">
        <f t="shared" si="5"/>
        <v>562.4178945470857</v>
      </c>
      <c r="C145" s="68">
        <f>A145*Sheet1!D36</f>
        <v>408.9</v>
      </c>
      <c r="E145" s="68">
        <f t="shared" si="6"/>
        <v>153.51789454708566</v>
      </c>
      <c r="O145" s="68">
        <f>Sheet1!F72</f>
        <v>0.7721839673411078</v>
      </c>
    </row>
    <row r="146" spans="1:15" ht="12.75">
      <c r="A146">
        <v>14.2</v>
      </c>
      <c r="B146" s="68">
        <f t="shared" si="5"/>
        <v>567.5031751746609</v>
      </c>
      <c r="C146" s="68">
        <f>A146*Sheet1!D36</f>
        <v>411.79999999999995</v>
      </c>
      <c r="E146" s="68">
        <f t="shared" si="6"/>
        <v>155.70317517466097</v>
      </c>
      <c r="O146" s="68">
        <f>Sheet1!F72</f>
        <v>0.7721839673411078</v>
      </c>
    </row>
    <row r="147" spans="1:15" ht="12.75">
      <c r="A147">
        <v>14.3</v>
      </c>
      <c r="B147" s="68">
        <f t="shared" si="5"/>
        <v>572.6038994815832</v>
      </c>
      <c r="C147" s="68">
        <f>A147*Sheet1!D36</f>
        <v>414.70000000000005</v>
      </c>
      <c r="E147" s="68">
        <f t="shared" si="6"/>
        <v>157.90389948158315</v>
      </c>
      <c r="O147" s="68">
        <f>Sheet1!F72</f>
        <v>0.7721839673411078</v>
      </c>
    </row>
    <row r="148" spans="1:15" ht="12.75">
      <c r="A148">
        <v>14.4</v>
      </c>
      <c r="B148" s="68">
        <f t="shared" si="5"/>
        <v>577.7200674678521</v>
      </c>
      <c r="C148" s="68">
        <f>A148*Sheet1!D36</f>
        <v>417.6</v>
      </c>
      <c r="E148" s="68">
        <f t="shared" si="6"/>
        <v>160.12006746785212</v>
      </c>
      <c r="O148" s="68">
        <f>Sheet1!F72</f>
        <v>0.7721839673411078</v>
      </c>
    </row>
    <row r="149" spans="1:15" ht="12.75">
      <c r="A149">
        <v>14.5</v>
      </c>
      <c r="B149" s="68">
        <f t="shared" si="5"/>
        <v>582.8516791334679</v>
      </c>
      <c r="C149" s="68">
        <f>A149*Sheet1!D36</f>
        <v>420.5</v>
      </c>
      <c r="E149" s="68">
        <f t="shared" si="6"/>
        <v>162.3516791334679</v>
      </c>
      <c r="O149" s="68">
        <f>Sheet1!F72</f>
        <v>0.7721839673411078</v>
      </c>
    </row>
    <row r="150" spans="1:15" ht="12.75">
      <c r="A150">
        <v>14.6</v>
      </c>
      <c r="B150" s="68">
        <f t="shared" si="5"/>
        <v>587.9987344784305</v>
      </c>
      <c r="C150" s="68">
        <f>A150*Sheet1!D36</f>
        <v>423.4</v>
      </c>
      <c r="E150" s="68">
        <f t="shared" si="6"/>
        <v>164.59873447843054</v>
      </c>
      <c r="O150" s="68">
        <f>Sheet1!F72</f>
        <v>0.7721839673411078</v>
      </c>
    </row>
    <row r="151" spans="1:15" ht="12.75">
      <c r="A151">
        <v>14.7</v>
      </c>
      <c r="B151" s="68">
        <f t="shared" si="5"/>
        <v>593.16123350274</v>
      </c>
      <c r="C151" s="68">
        <f>A151*Sheet1!D36</f>
        <v>426.29999999999995</v>
      </c>
      <c r="E151" s="68">
        <f t="shared" si="6"/>
        <v>166.86123350273996</v>
      </c>
      <c r="O151" s="68">
        <f>Sheet1!F72</f>
        <v>0.7721839673411078</v>
      </c>
    </row>
    <row r="152" spans="1:15" ht="12.75">
      <c r="A152">
        <v>14.8</v>
      </c>
      <c r="B152" s="68">
        <f t="shared" si="5"/>
        <v>598.3391762063964</v>
      </c>
      <c r="C152" s="68">
        <f>A152*Sheet1!D36</f>
        <v>429.20000000000005</v>
      </c>
      <c r="E152" s="68">
        <f t="shared" si="6"/>
        <v>169.1391762063963</v>
      </c>
      <c r="O152" s="68">
        <f>Sheet1!F72</f>
        <v>0.7721839673411078</v>
      </c>
    </row>
    <row r="153" spans="1:15" ht="12.75">
      <c r="A153">
        <v>14.9</v>
      </c>
      <c r="B153" s="68">
        <f t="shared" si="5"/>
        <v>603.5325625893994</v>
      </c>
      <c r="C153" s="68">
        <f>A153*Sheet1!D36</f>
        <v>432.1</v>
      </c>
      <c r="E153" s="68">
        <f t="shared" si="6"/>
        <v>171.43256258939937</v>
      </c>
      <c r="O153" s="68">
        <f>Sheet1!F72</f>
        <v>0.7721839673411078</v>
      </c>
    </row>
    <row r="154" spans="1:15" ht="12.75">
      <c r="A154">
        <v>15</v>
      </c>
      <c r="B154" s="68">
        <f t="shared" si="5"/>
        <v>608.7413926517493</v>
      </c>
      <c r="C154" s="68">
        <f>A154*Sheet1!D36</f>
        <v>435</v>
      </c>
      <c r="E154" s="68">
        <f t="shared" si="6"/>
        <v>173.74139265174927</v>
      </c>
      <c r="O154" s="68">
        <f>Sheet1!F72</f>
        <v>0.7721839673411078</v>
      </c>
    </row>
    <row r="155" spans="1:15" ht="12.75">
      <c r="A155">
        <v>15.1</v>
      </c>
      <c r="B155" s="68">
        <f t="shared" si="5"/>
        <v>613.965666393446</v>
      </c>
      <c r="C155" s="68">
        <f>A155*Sheet1!D36</f>
        <v>437.9</v>
      </c>
      <c r="E155" s="68">
        <f t="shared" si="6"/>
        <v>176.06566639344598</v>
      </c>
      <c r="O155" s="68">
        <f>Sheet1!F72</f>
        <v>0.7721839673411078</v>
      </c>
    </row>
    <row r="156" spans="1:15" ht="12.75">
      <c r="A156">
        <v>15.2</v>
      </c>
      <c r="B156" s="68">
        <f t="shared" si="5"/>
        <v>619.2053838144896</v>
      </c>
      <c r="C156" s="68">
        <f>A156*Sheet1!D36</f>
        <v>440.79999999999995</v>
      </c>
      <c r="E156" s="68">
        <f t="shared" si="6"/>
        <v>178.40538381448954</v>
      </c>
      <c r="O156" s="68">
        <f>Sheet1!F72</f>
        <v>0.7721839673411078</v>
      </c>
    </row>
    <row r="157" spans="1:15" ht="12.75">
      <c r="A157">
        <v>15.3</v>
      </c>
      <c r="B157" s="68">
        <f t="shared" si="5"/>
        <v>624.46054491488</v>
      </c>
      <c r="C157" s="68">
        <f>A157*Sheet1!D36</f>
        <v>443.70000000000005</v>
      </c>
      <c r="E157" s="68">
        <f t="shared" si="6"/>
        <v>180.76054491487994</v>
      </c>
      <c r="O157" s="68">
        <f>Sheet1!F72</f>
        <v>0.7721839673411078</v>
      </c>
    </row>
    <row r="158" spans="1:15" ht="12.75">
      <c r="A158">
        <v>15.4</v>
      </c>
      <c r="B158" s="68">
        <f t="shared" si="5"/>
        <v>629.7311496946172</v>
      </c>
      <c r="C158" s="68">
        <f>A158*Sheet1!D36</f>
        <v>446.6</v>
      </c>
      <c r="E158" s="68">
        <f t="shared" si="6"/>
        <v>183.13114969461716</v>
      </c>
      <c r="O158" s="68">
        <f>Sheet1!F72</f>
        <v>0.7721839673411078</v>
      </c>
    </row>
    <row r="159" spans="1:15" ht="12.75">
      <c r="A159">
        <v>15.5</v>
      </c>
      <c r="B159" s="68">
        <f t="shared" si="5"/>
        <v>635.0171981537012</v>
      </c>
      <c r="C159" s="68">
        <f>A159*Sheet1!D36</f>
        <v>449.5</v>
      </c>
      <c r="E159" s="68">
        <f t="shared" si="6"/>
        <v>185.51719815370114</v>
      </c>
      <c r="O159" s="68">
        <f>Sheet1!F72</f>
        <v>0.7721839673411078</v>
      </c>
    </row>
    <row r="160" spans="1:15" ht="12.75">
      <c r="A160">
        <v>15.6</v>
      </c>
      <c r="B160" s="68">
        <f t="shared" si="5"/>
        <v>640.318690292132</v>
      </c>
      <c r="C160" s="68">
        <f>A160*Sheet1!D36</f>
        <v>452.4</v>
      </c>
      <c r="E160" s="68">
        <f t="shared" si="6"/>
        <v>187.918690292132</v>
      </c>
      <c r="O160" s="68">
        <f>Sheet1!F72</f>
        <v>0.7721839673411078</v>
      </c>
    </row>
    <row r="161" spans="1:15" ht="12.75">
      <c r="A161">
        <v>15.7</v>
      </c>
      <c r="B161" s="68">
        <f t="shared" si="5"/>
        <v>645.6356261099096</v>
      </c>
      <c r="C161" s="68">
        <f>A161*Sheet1!D36</f>
        <v>455.29999999999995</v>
      </c>
      <c r="E161" s="68">
        <f t="shared" si="6"/>
        <v>190.33562610990967</v>
      </c>
      <c r="O161" s="68">
        <f>Sheet1!F72</f>
        <v>0.7721839673411078</v>
      </c>
    </row>
    <row r="162" spans="1:15" ht="12.75">
      <c r="A162">
        <v>15.8</v>
      </c>
      <c r="B162" s="68">
        <f t="shared" si="5"/>
        <v>650.9680056070342</v>
      </c>
      <c r="C162" s="68">
        <f>A162*Sheet1!D36</f>
        <v>458.20000000000005</v>
      </c>
      <c r="E162" s="68">
        <f t="shared" si="6"/>
        <v>192.76800560703418</v>
      </c>
      <c r="O162" s="68">
        <f>Sheet1!F72</f>
        <v>0.7721839673411078</v>
      </c>
    </row>
    <row r="163" spans="1:15" ht="12.75">
      <c r="A163">
        <v>15.9</v>
      </c>
      <c r="B163" s="68">
        <f t="shared" si="5"/>
        <v>656.3158287835055</v>
      </c>
      <c r="C163" s="68">
        <f>A163*Sheet1!D36</f>
        <v>461.1</v>
      </c>
      <c r="E163" s="68">
        <f t="shared" si="6"/>
        <v>195.2158287835055</v>
      </c>
      <c r="O163" s="68">
        <f>Sheet1!F72</f>
        <v>0.7721839673411078</v>
      </c>
    </row>
    <row r="164" spans="1:15" ht="12.75">
      <c r="A164">
        <v>16</v>
      </c>
      <c r="B164" s="68">
        <f t="shared" si="5"/>
        <v>661.6790956393236</v>
      </c>
      <c r="C164" s="68">
        <f>A164*Sheet1!D36</f>
        <v>464</v>
      </c>
      <c r="E164" s="68">
        <f t="shared" si="6"/>
        <v>197.6790956393236</v>
      </c>
      <c r="O164" s="68">
        <f>Sheet1!F72</f>
        <v>0.7721839673411078</v>
      </c>
    </row>
    <row r="165" spans="1:15" ht="12.75">
      <c r="A165">
        <v>16.1</v>
      </c>
      <c r="B165" s="68">
        <f t="shared" si="5"/>
        <v>667.0578061744886</v>
      </c>
      <c r="C165" s="68">
        <f>A165*Sheet1!D36</f>
        <v>466.90000000000003</v>
      </c>
      <c r="E165" s="68">
        <f t="shared" si="6"/>
        <v>200.1578061744886</v>
      </c>
      <c r="O165" s="68">
        <f>Sheet1!F72</f>
        <v>0.7721839673411078</v>
      </c>
    </row>
    <row r="166" spans="1:15" ht="12.75">
      <c r="A166">
        <v>16.2</v>
      </c>
      <c r="B166" s="68">
        <f t="shared" si="5"/>
        <v>672.4519603890003</v>
      </c>
      <c r="C166" s="68">
        <f>A166*Sheet1!D36</f>
        <v>469.79999999999995</v>
      </c>
      <c r="E166" s="68">
        <f t="shared" si="6"/>
        <v>202.65196038900035</v>
      </c>
      <c r="O166" s="68">
        <f>Sheet1!F72</f>
        <v>0.7721839673411078</v>
      </c>
    </row>
    <row r="167" spans="1:15" ht="12.75">
      <c r="A167">
        <v>16.3</v>
      </c>
      <c r="B167" s="68">
        <f t="shared" si="5"/>
        <v>677.861558282859</v>
      </c>
      <c r="C167" s="68">
        <f>A167*Sheet1!D36</f>
        <v>472.70000000000005</v>
      </c>
      <c r="E167" s="68">
        <f t="shared" si="6"/>
        <v>205.16155828285895</v>
      </c>
      <c r="O167" s="68">
        <f>Sheet1!F72</f>
        <v>0.7721839673411078</v>
      </c>
    </row>
    <row r="168" spans="1:15" ht="12.75">
      <c r="A168">
        <v>16.4</v>
      </c>
      <c r="B168" s="68">
        <f t="shared" si="5"/>
        <v>683.2865998560643</v>
      </c>
      <c r="C168" s="68">
        <f>A168*Sheet1!D36</f>
        <v>475.59999999999997</v>
      </c>
      <c r="E168" s="68">
        <f t="shared" si="6"/>
        <v>207.68659985606433</v>
      </c>
      <c r="O168" s="68">
        <f>Sheet1!F72</f>
        <v>0.7721839673411078</v>
      </c>
    </row>
    <row r="169" spans="1:15" ht="12.75">
      <c r="A169">
        <v>16.5</v>
      </c>
      <c r="B169" s="68">
        <f t="shared" si="5"/>
        <v>688.7270851086166</v>
      </c>
      <c r="C169" s="68">
        <f>A169*Sheet1!D36</f>
        <v>478.5</v>
      </c>
      <c r="E169" s="68">
        <f t="shared" si="6"/>
        <v>210.22708510861662</v>
      </c>
      <c r="O169" s="68">
        <f>Sheet1!F72</f>
        <v>0.7721839673411078</v>
      </c>
    </row>
    <row r="170" spans="1:15" ht="12.75">
      <c r="A170">
        <v>16.6</v>
      </c>
      <c r="B170" s="68">
        <f t="shared" si="5"/>
        <v>694.1830140405158</v>
      </c>
      <c r="C170" s="68">
        <f>A170*Sheet1!D36</f>
        <v>481.40000000000003</v>
      </c>
      <c r="E170" s="68">
        <f t="shared" si="6"/>
        <v>212.78301404051572</v>
      </c>
      <c r="O170" s="68">
        <f>Sheet1!F72</f>
        <v>0.7721839673411078</v>
      </c>
    </row>
    <row r="171" spans="1:15" ht="12.75">
      <c r="A171">
        <v>16.7</v>
      </c>
      <c r="B171" s="68">
        <f t="shared" si="5"/>
        <v>699.6543866517616</v>
      </c>
      <c r="C171" s="68">
        <f>A171*Sheet1!D36</f>
        <v>484.29999999999995</v>
      </c>
      <c r="E171" s="68">
        <f t="shared" si="6"/>
        <v>215.35438665176156</v>
      </c>
      <c r="O171" s="68">
        <f>Sheet1!F72</f>
        <v>0.7721839673411078</v>
      </c>
    </row>
    <row r="172" spans="1:15" ht="12.75">
      <c r="A172">
        <v>16.8</v>
      </c>
      <c r="B172" s="68">
        <f t="shared" si="5"/>
        <v>705.1412029423543</v>
      </c>
      <c r="C172" s="68">
        <f>A172*Sheet1!D36</f>
        <v>487.20000000000005</v>
      </c>
      <c r="E172" s="68">
        <f t="shared" si="6"/>
        <v>217.9412029423543</v>
      </c>
      <c r="O172" s="68">
        <f>Sheet1!F72</f>
        <v>0.7721839673411078</v>
      </c>
    </row>
    <row r="173" spans="1:15" ht="12.75">
      <c r="A173">
        <v>16.9</v>
      </c>
      <c r="B173" s="68">
        <f t="shared" si="5"/>
        <v>710.6434629122937</v>
      </c>
      <c r="C173" s="68">
        <f>A173*Sheet1!D36</f>
        <v>490.09999999999997</v>
      </c>
      <c r="E173" s="68">
        <f t="shared" si="6"/>
        <v>220.54346291229376</v>
      </c>
      <c r="O173" s="68">
        <f>Sheet1!F72</f>
        <v>0.7721839673411078</v>
      </c>
    </row>
    <row r="174" spans="1:15" ht="12.75">
      <c r="A174">
        <v>17</v>
      </c>
      <c r="B174" s="68">
        <f t="shared" si="5"/>
        <v>716.1611665615801</v>
      </c>
      <c r="C174" s="68">
        <f>A174*Sheet1!D36</f>
        <v>493</v>
      </c>
      <c r="E174" s="68">
        <f t="shared" si="6"/>
        <v>223.16116656158016</v>
      </c>
      <c r="O174" s="68">
        <f>Sheet1!F72</f>
        <v>0.7721839673411078</v>
      </c>
    </row>
    <row r="175" spans="1:15" ht="12.75">
      <c r="A175">
        <v>17.1</v>
      </c>
      <c r="B175" s="68">
        <f t="shared" si="5"/>
        <v>721.6943138902134</v>
      </c>
      <c r="C175" s="68">
        <f>A175*Sheet1!D36</f>
        <v>495.90000000000003</v>
      </c>
      <c r="E175" s="68">
        <f t="shared" si="6"/>
        <v>225.79431389021337</v>
      </c>
      <c r="O175" s="68">
        <f>Sheet1!F72</f>
        <v>0.7721839673411078</v>
      </c>
    </row>
    <row r="176" spans="1:15" ht="12.75">
      <c r="A176">
        <v>17.2</v>
      </c>
      <c r="B176" s="68">
        <f t="shared" si="5"/>
        <v>727.2429048981933</v>
      </c>
      <c r="C176" s="68">
        <f>A176*Sheet1!D36</f>
        <v>498.79999999999995</v>
      </c>
      <c r="E176" s="68">
        <f t="shared" si="6"/>
        <v>228.44290489819332</v>
      </c>
      <c r="O176" s="68">
        <f>Sheet1!F72</f>
        <v>0.7721839673411078</v>
      </c>
    </row>
    <row r="177" spans="1:15" ht="12.75">
      <c r="A177">
        <v>17.3</v>
      </c>
      <c r="B177" s="68">
        <f t="shared" si="5"/>
        <v>732.8069395855202</v>
      </c>
      <c r="C177" s="68">
        <f>A177*Sheet1!D36</f>
        <v>501.70000000000005</v>
      </c>
      <c r="E177" s="68">
        <f t="shared" si="6"/>
        <v>231.10693958552017</v>
      </c>
      <c r="O177" s="68">
        <f>Sheet1!F72</f>
        <v>0.7721839673411078</v>
      </c>
    </row>
    <row r="178" spans="1:15" ht="12.75">
      <c r="A178">
        <v>17.4</v>
      </c>
      <c r="B178" s="68">
        <f t="shared" si="5"/>
        <v>738.3864179521937</v>
      </c>
      <c r="C178" s="68">
        <f>A178*Sheet1!D36</f>
        <v>504.59999999999997</v>
      </c>
      <c r="E178" s="68">
        <f t="shared" si="6"/>
        <v>233.78641795219374</v>
      </c>
      <c r="O178" s="68">
        <f>Sheet1!F72</f>
        <v>0.7721839673411078</v>
      </c>
    </row>
    <row r="179" spans="1:15" ht="12.75">
      <c r="A179">
        <v>17.5</v>
      </c>
      <c r="B179" s="68">
        <f t="shared" si="5"/>
        <v>743.9813399982143</v>
      </c>
      <c r="C179" s="68">
        <f>A179*Sheet1!D36</f>
        <v>507.5</v>
      </c>
      <c r="E179" s="68">
        <f t="shared" si="6"/>
        <v>236.48133999821428</v>
      </c>
      <c r="O179" s="68">
        <f>Sheet1!F72</f>
        <v>0.7721839673411078</v>
      </c>
    </row>
    <row r="180" spans="1:15" ht="12.75">
      <c r="A180">
        <v>17.6</v>
      </c>
      <c r="B180" s="68">
        <f t="shared" si="5"/>
        <v>749.5917057235816</v>
      </c>
      <c r="C180" s="68">
        <f>A180*Sheet1!D36</f>
        <v>510.40000000000003</v>
      </c>
      <c r="E180" s="68">
        <f t="shared" si="6"/>
        <v>239.1917057235816</v>
      </c>
      <c r="O180" s="68">
        <f>Sheet1!F72</f>
        <v>0.7721839673411078</v>
      </c>
    </row>
    <row r="181" spans="1:15" ht="12.75">
      <c r="A181">
        <v>17.7</v>
      </c>
      <c r="B181" s="68">
        <f t="shared" si="5"/>
        <v>755.2175151282956</v>
      </c>
      <c r="C181" s="68">
        <f>A181*Sheet1!D36</f>
        <v>513.3</v>
      </c>
      <c r="E181" s="68">
        <f t="shared" si="6"/>
        <v>241.91751512829563</v>
      </c>
      <c r="O181" s="68">
        <f>Sheet1!F72</f>
        <v>0.7721839673411078</v>
      </c>
    </row>
    <row r="182" spans="1:15" ht="12.75">
      <c r="A182">
        <v>17.8</v>
      </c>
      <c r="B182" s="68">
        <f t="shared" si="5"/>
        <v>760.8587682123566</v>
      </c>
      <c r="C182" s="68">
        <f>A182*Sheet1!D36</f>
        <v>516.2</v>
      </c>
      <c r="E182" s="68">
        <f t="shared" si="6"/>
        <v>244.65876821235662</v>
      </c>
      <c r="O182" s="68">
        <f>Sheet1!F72</f>
        <v>0.7721839673411078</v>
      </c>
    </row>
    <row r="183" spans="1:15" ht="12.75">
      <c r="A183">
        <v>17.9</v>
      </c>
      <c r="B183" s="68">
        <f t="shared" si="5"/>
        <v>766.5154649757642</v>
      </c>
      <c r="C183" s="68">
        <f>A183*Sheet1!D36</f>
        <v>519.0999999999999</v>
      </c>
      <c r="E183" s="68">
        <f t="shared" si="6"/>
        <v>247.41546497576434</v>
      </c>
      <c r="O183" s="68">
        <f>Sheet1!F72</f>
        <v>0.7721839673411078</v>
      </c>
    </row>
    <row r="184" spans="1:15" ht="12.75">
      <c r="A184">
        <v>18</v>
      </c>
      <c r="B184" s="68">
        <f t="shared" si="5"/>
        <v>772.187605418519</v>
      </c>
      <c r="C184" s="68">
        <f>A184*Sheet1!D36</f>
        <v>522</v>
      </c>
      <c r="E184" s="68">
        <f t="shared" si="6"/>
        <v>250.18760541851893</v>
      </c>
      <c r="O184" s="68">
        <f>Sheet1!F72</f>
        <v>0.7721839673411078</v>
      </c>
    </row>
    <row r="185" spans="1:15" ht="12.75">
      <c r="A185">
        <v>18.1</v>
      </c>
      <c r="B185" s="68">
        <f t="shared" si="5"/>
        <v>777.8751895406205</v>
      </c>
      <c r="C185" s="68">
        <f>A185*Sheet1!D36</f>
        <v>524.9000000000001</v>
      </c>
      <c r="E185" s="68">
        <f t="shared" si="6"/>
        <v>252.9751895406204</v>
      </c>
      <c r="O185" s="68">
        <f>Sheet1!F72</f>
        <v>0.7721839673411078</v>
      </c>
    </row>
    <row r="186" spans="1:15" ht="12.75">
      <c r="A186">
        <v>18.2</v>
      </c>
      <c r="B186" s="68">
        <f t="shared" si="5"/>
        <v>783.5782173420685</v>
      </c>
      <c r="C186" s="68">
        <f>A186*Sheet1!D36</f>
        <v>527.8</v>
      </c>
      <c r="E186" s="68">
        <f t="shared" si="6"/>
        <v>255.77821734206853</v>
      </c>
      <c r="O186" s="68">
        <f>Sheet1!F72</f>
        <v>0.7721839673411078</v>
      </c>
    </row>
    <row r="187" spans="1:15" ht="12.75">
      <c r="A187">
        <v>18.3</v>
      </c>
      <c r="B187" s="68">
        <f t="shared" si="5"/>
        <v>789.2966888228636</v>
      </c>
      <c r="C187" s="68">
        <f>A187*Sheet1!D36</f>
        <v>530.7</v>
      </c>
      <c r="E187" s="68">
        <f t="shared" si="6"/>
        <v>258.59668882286365</v>
      </c>
      <c r="O187" s="68">
        <f>Sheet1!F72</f>
        <v>0.7721839673411078</v>
      </c>
    </row>
    <row r="188" spans="1:15" ht="12.75">
      <c r="A188">
        <v>18.4</v>
      </c>
      <c r="B188" s="68">
        <f t="shared" si="5"/>
        <v>795.0306039830053</v>
      </c>
      <c r="C188" s="68">
        <f>A188*Sheet1!D36</f>
        <v>533.5999999999999</v>
      </c>
      <c r="E188" s="68">
        <f t="shared" si="6"/>
        <v>261.4306039830054</v>
      </c>
      <c r="O188" s="68">
        <f>Sheet1!F72</f>
        <v>0.7721839673411078</v>
      </c>
    </row>
    <row r="189" spans="1:15" ht="12.75">
      <c r="A189">
        <v>18.5</v>
      </c>
      <c r="B189" s="68">
        <f t="shared" si="5"/>
        <v>800.7799628224941</v>
      </c>
      <c r="C189" s="68">
        <f>A189*Sheet1!D36</f>
        <v>536.5</v>
      </c>
      <c r="E189" s="68">
        <f t="shared" si="6"/>
        <v>264.27996282249416</v>
      </c>
      <c r="O189" s="68">
        <f>Sheet1!F72</f>
        <v>0.7721839673411078</v>
      </c>
    </row>
    <row r="190" spans="1:15" ht="12.75">
      <c r="A190">
        <v>18.6</v>
      </c>
      <c r="B190" s="68">
        <f t="shared" si="5"/>
        <v>806.5447653413298</v>
      </c>
      <c r="C190" s="68">
        <f>A190*Sheet1!D36</f>
        <v>539.4000000000001</v>
      </c>
      <c r="E190" s="68">
        <f t="shared" si="6"/>
        <v>267.1447653413297</v>
      </c>
      <c r="O190" s="68">
        <f>Sheet1!F72</f>
        <v>0.7721839673411078</v>
      </c>
    </row>
    <row r="191" spans="1:15" ht="12.75">
      <c r="A191">
        <v>18.7</v>
      </c>
      <c r="B191" s="68">
        <f t="shared" si="5"/>
        <v>812.3250115395119</v>
      </c>
      <c r="C191" s="68">
        <f>A191*Sheet1!D36</f>
        <v>542.3</v>
      </c>
      <c r="E191" s="68">
        <f t="shared" si="6"/>
        <v>270.025011539512</v>
      </c>
      <c r="O191" s="68">
        <f>Sheet1!F72</f>
        <v>0.7721839673411078</v>
      </c>
    </row>
    <row r="192" spans="1:15" ht="12.75">
      <c r="A192">
        <v>18.8</v>
      </c>
      <c r="B192" s="68">
        <f t="shared" si="5"/>
        <v>818.1207014170412</v>
      </c>
      <c r="C192" s="68">
        <f>A192*Sheet1!D36</f>
        <v>545.2</v>
      </c>
      <c r="E192" s="68">
        <f t="shared" si="6"/>
        <v>272.9207014170412</v>
      </c>
      <c r="O192" s="68">
        <f>Sheet1!F72</f>
        <v>0.7721839673411078</v>
      </c>
    </row>
    <row r="193" spans="1:15" ht="12.75">
      <c r="A193">
        <v>18.9</v>
      </c>
      <c r="B193" s="68">
        <f t="shared" si="5"/>
        <v>823.9318349739169</v>
      </c>
      <c r="C193" s="68">
        <f>A193*Sheet1!D36</f>
        <v>548.0999999999999</v>
      </c>
      <c r="E193" s="68">
        <f t="shared" si="6"/>
        <v>275.83183497391707</v>
      </c>
      <c r="O193" s="68">
        <f>Sheet1!F72</f>
        <v>0.7721839673411078</v>
      </c>
    </row>
    <row r="194" spans="1:15" ht="12.75">
      <c r="A194">
        <v>19</v>
      </c>
      <c r="B194" s="68">
        <f t="shared" si="5"/>
        <v>829.7584122101399</v>
      </c>
      <c r="C194" s="68">
        <f>A194*Sheet1!D36</f>
        <v>551</v>
      </c>
      <c r="E194" s="68">
        <f t="shared" si="6"/>
        <v>278.7584122101399</v>
      </c>
      <c r="O194" s="68">
        <f>Sheet1!F72</f>
        <v>0.7721839673411078</v>
      </c>
    </row>
    <row r="195" spans="1:15" ht="12.75">
      <c r="A195">
        <v>19.1</v>
      </c>
      <c r="B195" s="68">
        <f t="shared" si="5"/>
        <v>835.6004331257097</v>
      </c>
      <c r="C195" s="68">
        <f>A195*Sheet1!D36</f>
        <v>553.9000000000001</v>
      </c>
      <c r="E195" s="68">
        <f t="shared" si="6"/>
        <v>281.7004331257096</v>
      </c>
      <c r="O195" s="68">
        <f>Sheet1!F72</f>
        <v>0.7721839673411078</v>
      </c>
    </row>
    <row r="196" spans="1:15" ht="12.75">
      <c r="A196">
        <v>19.2</v>
      </c>
      <c r="B196" s="68">
        <f t="shared" si="5"/>
        <v>841.4578977206259</v>
      </c>
      <c r="C196" s="68">
        <f>A196*Sheet1!D36</f>
        <v>556.8</v>
      </c>
      <c r="E196" s="68">
        <f t="shared" si="6"/>
        <v>284.65789772062595</v>
      </c>
      <c r="O196" s="68">
        <f>Sheet1!F72</f>
        <v>0.7721839673411078</v>
      </c>
    </row>
    <row r="197" spans="1:15" ht="12.75">
      <c r="A197">
        <v>19.3</v>
      </c>
      <c r="B197" s="68">
        <f aca="true" t="shared" si="7" ref="B197:B260">C197+E197</f>
        <v>847.3308059948893</v>
      </c>
      <c r="C197" s="68">
        <f>A197*Sheet1!D36</f>
        <v>559.7</v>
      </c>
      <c r="E197" s="68">
        <f aca="true" t="shared" si="8" ref="E197:E260">(A197*A197)*O197</f>
        <v>287.6308059948893</v>
      </c>
      <c r="O197" s="68">
        <f>Sheet1!F72</f>
        <v>0.7721839673411078</v>
      </c>
    </row>
    <row r="198" spans="1:15" ht="12.75">
      <c r="A198">
        <v>19.4</v>
      </c>
      <c r="B198" s="68">
        <f t="shared" si="7"/>
        <v>853.2191579484993</v>
      </c>
      <c r="C198" s="68">
        <f>A198*Sheet1!D36</f>
        <v>562.5999999999999</v>
      </c>
      <c r="E198" s="68">
        <f t="shared" si="8"/>
        <v>290.6191579484993</v>
      </c>
      <c r="O198" s="68">
        <f>Sheet1!F72</f>
        <v>0.7721839673411078</v>
      </c>
    </row>
    <row r="199" spans="1:15" ht="12.75">
      <c r="A199">
        <v>19.5</v>
      </c>
      <c r="B199" s="68">
        <f t="shared" si="7"/>
        <v>859.1229535814563</v>
      </c>
      <c r="C199" s="68">
        <f>A199*Sheet1!D36</f>
        <v>565.5</v>
      </c>
      <c r="E199" s="68">
        <f t="shared" si="8"/>
        <v>293.6229535814563</v>
      </c>
      <c r="O199" s="68">
        <f>Sheet1!F72</f>
        <v>0.7721839673411078</v>
      </c>
    </row>
    <row r="200" spans="1:15" ht="12.75">
      <c r="A200">
        <v>19.6</v>
      </c>
      <c r="B200" s="68">
        <f t="shared" si="7"/>
        <v>865.0421928937601</v>
      </c>
      <c r="C200" s="68">
        <f>A200*Sheet1!D36</f>
        <v>568.4000000000001</v>
      </c>
      <c r="E200" s="68">
        <f t="shared" si="8"/>
        <v>296.64219289376007</v>
      </c>
      <c r="O200" s="68">
        <f>Sheet1!F72</f>
        <v>0.7721839673411078</v>
      </c>
    </row>
    <row r="201" spans="1:15" ht="12.75">
      <c r="A201">
        <v>19.7</v>
      </c>
      <c r="B201" s="68">
        <f t="shared" si="7"/>
        <v>870.9768758854104</v>
      </c>
      <c r="C201" s="68">
        <f>A201*Sheet1!D36</f>
        <v>571.3</v>
      </c>
      <c r="E201" s="68">
        <f t="shared" si="8"/>
        <v>299.67687588541054</v>
      </c>
      <c r="O201" s="68">
        <f>Sheet1!F72</f>
        <v>0.7721839673411078</v>
      </c>
    </row>
    <row r="202" spans="1:15" ht="12.75">
      <c r="A202">
        <v>19.8</v>
      </c>
      <c r="B202" s="68">
        <f t="shared" si="7"/>
        <v>876.927002556408</v>
      </c>
      <c r="C202" s="68">
        <f>A202*Sheet1!D36</f>
        <v>574.2</v>
      </c>
      <c r="E202" s="68">
        <f t="shared" si="8"/>
        <v>302.7270025564079</v>
      </c>
      <c r="O202" s="68">
        <f>Sheet1!F72</f>
        <v>0.7721839673411078</v>
      </c>
    </row>
    <row r="203" spans="1:15" ht="12.75">
      <c r="A203">
        <v>19.9</v>
      </c>
      <c r="B203" s="68">
        <f t="shared" si="7"/>
        <v>882.892572906752</v>
      </c>
      <c r="C203" s="68">
        <f>A203*Sheet1!D36</f>
        <v>577.0999999999999</v>
      </c>
      <c r="E203" s="68">
        <f t="shared" si="8"/>
        <v>305.79257290675207</v>
      </c>
      <c r="O203" s="68">
        <f>Sheet1!F72</f>
        <v>0.7721839673411078</v>
      </c>
    </row>
    <row r="204" spans="1:15" ht="12.75">
      <c r="A204">
        <v>20</v>
      </c>
      <c r="B204" s="68">
        <f t="shared" si="7"/>
        <v>888.8735869364432</v>
      </c>
      <c r="C204" s="68">
        <f>A204*Sheet1!D36</f>
        <v>580</v>
      </c>
      <c r="E204" s="68">
        <f t="shared" si="8"/>
        <v>308.87358693644313</v>
      </c>
      <c r="O204" s="68">
        <f>Sheet1!F72</f>
        <v>0.7721839673411078</v>
      </c>
    </row>
    <row r="205" spans="1:15" ht="12.75">
      <c r="A205">
        <v>20.5</v>
      </c>
      <c r="B205" s="68">
        <f t="shared" si="7"/>
        <v>919.0103122751005</v>
      </c>
      <c r="C205" s="68">
        <f>A205*Sheet1!D36</f>
        <v>594.5</v>
      </c>
      <c r="E205" s="68">
        <f t="shared" si="8"/>
        <v>324.51031227510055</v>
      </c>
      <c r="O205" s="68">
        <f>Sheet1!F72</f>
        <v>0.7721839673411078</v>
      </c>
    </row>
    <row r="206" spans="1:15" ht="12.75">
      <c r="A206">
        <v>21</v>
      </c>
      <c r="B206" s="68">
        <f t="shared" si="7"/>
        <v>949.5331295974286</v>
      </c>
      <c r="C206" s="68">
        <f>A206*Sheet1!D36</f>
        <v>609</v>
      </c>
      <c r="E206" s="68">
        <f t="shared" si="8"/>
        <v>340.53312959742857</v>
      </c>
      <c r="O206" s="68">
        <f>Sheet1!F72</f>
        <v>0.7721839673411078</v>
      </c>
    </row>
    <row r="207" spans="1:15" ht="12.75">
      <c r="A207">
        <v>21.5</v>
      </c>
      <c r="B207" s="68">
        <f t="shared" si="7"/>
        <v>980.4420389034271</v>
      </c>
      <c r="C207" s="68">
        <f>A207*Sheet1!D36</f>
        <v>623.5</v>
      </c>
      <c r="E207" s="68">
        <f t="shared" si="8"/>
        <v>356.9420389034271</v>
      </c>
      <c r="O207" s="68">
        <f>Sheet1!F72</f>
        <v>0.7721839673411078</v>
      </c>
    </row>
    <row r="208" spans="1:15" ht="12.75">
      <c r="A208">
        <v>22</v>
      </c>
      <c r="B208" s="68">
        <f t="shared" si="7"/>
        <v>1011.7370401930962</v>
      </c>
      <c r="C208" s="68">
        <f>A208*Sheet1!D36</f>
        <v>638</v>
      </c>
      <c r="E208" s="68">
        <f t="shared" si="8"/>
        <v>373.7370401930962</v>
      </c>
      <c r="O208" s="68">
        <f>Sheet1!F72</f>
        <v>0.7721839673411078</v>
      </c>
    </row>
    <row r="209" spans="1:15" ht="12.75">
      <c r="A209">
        <v>22.5</v>
      </c>
      <c r="B209" s="68">
        <f t="shared" si="7"/>
        <v>1043.4181334664358</v>
      </c>
      <c r="C209" s="68">
        <f>A209*Sheet1!D36</f>
        <v>652.5</v>
      </c>
      <c r="E209" s="68">
        <f t="shared" si="8"/>
        <v>390.91813346643585</v>
      </c>
      <c r="O209" s="68">
        <f>Sheet1!F72</f>
        <v>0.7721839673411078</v>
      </c>
    </row>
    <row r="210" spans="1:15" ht="12.75">
      <c r="A210">
        <v>23</v>
      </c>
      <c r="B210" s="68">
        <f t="shared" si="7"/>
        <v>1075.485318723446</v>
      </c>
      <c r="C210" s="68">
        <f>A210*Sheet1!D36</f>
        <v>667</v>
      </c>
      <c r="E210" s="68">
        <f t="shared" si="8"/>
        <v>408.485318723446</v>
      </c>
      <c r="O210" s="68">
        <f>Sheet1!F72</f>
        <v>0.7721839673411078</v>
      </c>
    </row>
    <row r="211" spans="1:15" ht="12.75">
      <c r="A211">
        <v>23.5</v>
      </c>
      <c r="B211" s="68">
        <f t="shared" si="7"/>
        <v>1107.9385959641268</v>
      </c>
      <c r="C211" s="68">
        <f>A211*Sheet1!D36</f>
        <v>681.5</v>
      </c>
      <c r="E211" s="68">
        <f t="shared" si="8"/>
        <v>426.4385959641268</v>
      </c>
      <c r="O211" s="68">
        <f>Sheet1!F72</f>
        <v>0.7721839673411078</v>
      </c>
    </row>
    <row r="212" spans="1:15" ht="12.75">
      <c r="A212">
        <v>24</v>
      </c>
      <c r="B212" s="68">
        <f t="shared" si="7"/>
        <v>1140.777965188478</v>
      </c>
      <c r="C212" s="68">
        <f>A212*Sheet1!D36</f>
        <v>696</v>
      </c>
      <c r="E212" s="68">
        <f t="shared" si="8"/>
        <v>444.7779651884781</v>
      </c>
      <c r="O212" s="68">
        <f>Sheet1!F72</f>
        <v>0.7721839673411078</v>
      </c>
    </row>
    <row r="213" spans="1:15" ht="12.75">
      <c r="A213">
        <v>24.5</v>
      </c>
      <c r="B213" s="68">
        <f t="shared" si="7"/>
        <v>1174.0034263965</v>
      </c>
      <c r="C213" s="68">
        <f>A213*Sheet1!D36</f>
        <v>710.5</v>
      </c>
      <c r="E213" s="68">
        <f t="shared" si="8"/>
        <v>463.5034263965</v>
      </c>
      <c r="O213" s="68">
        <f>Sheet1!F72</f>
        <v>0.7721839673411078</v>
      </c>
    </row>
    <row r="214" spans="1:15" ht="12.75">
      <c r="A214">
        <v>25</v>
      </c>
      <c r="B214" s="68">
        <f t="shared" si="7"/>
        <v>1207.6149795881925</v>
      </c>
      <c r="C214" s="68">
        <f>A214*Sheet1!D36</f>
        <v>725</v>
      </c>
      <c r="E214" s="68">
        <f t="shared" si="8"/>
        <v>482.6149795881924</v>
      </c>
      <c r="O214" s="68">
        <f>Sheet1!F72</f>
        <v>0.7721839673411078</v>
      </c>
    </row>
    <row r="215" spans="1:15" ht="12.75">
      <c r="A215">
        <v>25.5</v>
      </c>
      <c r="B215" s="68">
        <f t="shared" si="7"/>
        <v>1241.6126247635552</v>
      </c>
      <c r="C215" s="68">
        <f>A215*Sheet1!D36</f>
        <v>739.5</v>
      </c>
      <c r="E215" s="68">
        <f t="shared" si="8"/>
        <v>502.11262476355535</v>
      </c>
      <c r="O215" s="68">
        <f>Sheet1!F72</f>
        <v>0.7721839673411078</v>
      </c>
    </row>
    <row r="216" spans="1:15" ht="12.75">
      <c r="A216">
        <v>26</v>
      </c>
      <c r="B216" s="68">
        <f t="shared" si="7"/>
        <v>1275.996361922589</v>
      </c>
      <c r="C216" s="68">
        <f>A216*Sheet1!D36</f>
        <v>754</v>
      </c>
      <c r="E216" s="68">
        <f t="shared" si="8"/>
        <v>521.9963619225889</v>
      </c>
      <c r="O216" s="68">
        <f>Sheet1!F72</f>
        <v>0.7721839673411078</v>
      </c>
    </row>
    <row r="217" spans="1:15" ht="12.75">
      <c r="A217">
        <v>26.5</v>
      </c>
      <c r="B217" s="68">
        <f t="shared" si="7"/>
        <v>1310.766191065293</v>
      </c>
      <c r="C217" s="68">
        <f>A217*Sheet1!D36</f>
        <v>768.5</v>
      </c>
      <c r="E217" s="68">
        <f t="shared" si="8"/>
        <v>542.266191065293</v>
      </c>
      <c r="O217" s="68">
        <f>Sheet1!F72</f>
        <v>0.7721839673411078</v>
      </c>
    </row>
    <row r="218" spans="1:15" ht="12.75">
      <c r="A218">
        <v>27</v>
      </c>
      <c r="B218" s="68">
        <f t="shared" si="7"/>
        <v>1345.9221121916676</v>
      </c>
      <c r="C218" s="68">
        <f>A218*Sheet1!D36</f>
        <v>783</v>
      </c>
      <c r="E218" s="68">
        <f t="shared" si="8"/>
        <v>562.9221121916676</v>
      </c>
      <c r="O218" s="68">
        <f>Sheet1!F72</f>
        <v>0.7721839673411078</v>
      </c>
    </row>
    <row r="219" spans="1:15" ht="12.75">
      <c r="A219">
        <v>27.5</v>
      </c>
      <c r="B219" s="68">
        <f t="shared" si="7"/>
        <v>1381.4641253017128</v>
      </c>
      <c r="C219" s="68">
        <f>A219*Sheet1!D36</f>
        <v>797.5</v>
      </c>
      <c r="E219" s="68">
        <f t="shared" si="8"/>
        <v>583.9641253017128</v>
      </c>
      <c r="O219" s="68">
        <f>Sheet1!F72</f>
        <v>0.7721839673411078</v>
      </c>
    </row>
    <row r="220" spans="1:15" ht="12.75">
      <c r="A220">
        <v>28</v>
      </c>
      <c r="B220" s="68">
        <f t="shared" si="7"/>
        <v>1417.3922303954287</v>
      </c>
      <c r="C220" s="68">
        <f>A220*Sheet1!D36</f>
        <v>812</v>
      </c>
      <c r="E220" s="68">
        <f t="shared" si="8"/>
        <v>605.3922303954286</v>
      </c>
      <c r="O220" s="68">
        <f>Sheet1!F72</f>
        <v>0.7721839673411078</v>
      </c>
    </row>
    <row r="221" spans="1:15" ht="12.75">
      <c r="A221">
        <v>28.5</v>
      </c>
      <c r="B221" s="68">
        <f t="shared" si="7"/>
        <v>1453.706427472815</v>
      </c>
      <c r="C221" s="68">
        <f>A221*Sheet1!D36</f>
        <v>826.5</v>
      </c>
      <c r="E221" s="68">
        <f t="shared" si="8"/>
        <v>627.2064274728149</v>
      </c>
      <c r="O221" s="68">
        <f>Sheet1!F72</f>
        <v>0.7721839673411078</v>
      </c>
    </row>
    <row r="222" spans="1:15" ht="12.75">
      <c r="A222">
        <v>29</v>
      </c>
      <c r="B222" s="68">
        <f t="shared" si="7"/>
        <v>1490.4067165338715</v>
      </c>
      <c r="C222" s="68">
        <f>A222*Sheet1!D36</f>
        <v>841</v>
      </c>
      <c r="E222" s="68">
        <f t="shared" si="8"/>
        <v>649.4067165338716</v>
      </c>
      <c r="O222" s="68">
        <f>Sheet1!F72</f>
        <v>0.7721839673411078</v>
      </c>
    </row>
    <row r="223" spans="1:15" ht="12.75">
      <c r="A223">
        <v>29.5</v>
      </c>
      <c r="B223" s="68">
        <f t="shared" si="7"/>
        <v>1527.4930975785992</v>
      </c>
      <c r="C223" s="68">
        <f>A223*Sheet1!D36</f>
        <v>855.5</v>
      </c>
      <c r="E223" s="68">
        <f t="shared" si="8"/>
        <v>671.9930975785991</v>
      </c>
      <c r="O223" s="68">
        <f>Sheet1!F72</f>
        <v>0.7721839673411078</v>
      </c>
    </row>
    <row r="224" spans="1:15" ht="12.75">
      <c r="A224">
        <v>30</v>
      </c>
      <c r="B224" s="68">
        <f t="shared" si="7"/>
        <v>1564.965570606997</v>
      </c>
      <c r="C224" s="68">
        <f>A224*Sheet1!D36</f>
        <v>870</v>
      </c>
      <c r="E224" s="68">
        <f t="shared" si="8"/>
        <v>694.9655706069971</v>
      </c>
      <c r="O224" s="68">
        <f>Sheet1!F72</f>
        <v>0.7721839673411078</v>
      </c>
    </row>
    <row r="225" spans="1:15" ht="12.75">
      <c r="A225">
        <v>30.5</v>
      </c>
      <c r="B225" s="68">
        <f t="shared" si="7"/>
        <v>1602.8241356190656</v>
      </c>
      <c r="C225" s="68">
        <f>A225*Sheet1!D36</f>
        <v>884.5</v>
      </c>
      <c r="E225" s="68">
        <f t="shared" si="8"/>
        <v>718.3241356190656</v>
      </c>
      <c r="O225" s="68">
        <f>Sheet1!F72</f>
        <v>0.7721839673411078</v>
      </c>
    </row>
    <row r="226" spans="1:15" ht="12.75">
      <c r="A226">
        <v>31</v>
      </c>
      <c r="B226" s="68">
        <f t="shared" si="7"/>
        <v>1641.0687926148046</v>
      </c>
      <c r="C226" s="68">
        <f>A226*Sheet1!D36</f>
        <v>899</v>
      </c>
      <c r="E226" s="68">
        <f t="shared" si="8"/>
        <v>742.0687926148046</v>
      </c>
      <c r="O226" s="68">
        <f>Sheet1!F72</f>
        <v>0.7721839673411078</v>
      </c>
    </row>
    <row r="227" spans="1:15" ht="12.75">
      <c r="A227">
        <v>31.5</v>
      </c>
      <c r="B227" s="68">
        <f t="shared" si="7"/>
        <v>1679.6995415942142</v>
      </c>
      <c r="C227" s="68">
        <f>A227*Sheet1!D36</f>
        <v>913.5</v>
      </c>
      <c r="E227" s="68">
        <f t="shared" si="8"/>
        <v>766.1995415942142</v>
      </c>
      <c r="O227" s="68">
        <f>Sheet1!F72</f>
        <v>0.7721839673411078</v>
      </c>
    </row>
    <row r="228" spans="1:15" ht="12.75">
      <c r="A228">
        <v>32</v>
      </c>
      <c r="B228" s="68">
        <f t="shared" si="7"/>
        <v>1718.7163825572943</v>
      </c>
      <c r="C228" s="68">
        <f>A228*Sheet1!D36</f>
        <v>928</v>
      </c>
      <c r="E228" s="68">
        <f t="shared" si="8"/>
        <v>790.7163825572944</v>
      </c>
      <c r="O228" s="68">
        <f>Sheet1!F72</f>
        <v>0.7721839673411078</v>
      </c>
    </row>
    <row r="229" spans="1:15" ht="12.75">
      <c r="A229">
        <v>32.5</v>
      </c>
      <c r="B229" s="68">
        <f t="shared" si="7"/>
        <v>1758.119315504045</v>
      </c>
      <c r="C229" s="68">
        <f>A229*Sheet1!D36</f>
        <v>942.5</v>
      </c>
      <c r="E229" s="68">
        <f t="shared" si="8"/>
        <v>815.6193155040452</v>
      </c>
      <c r="O229" s="68">
        <f>Sheet1!F72</f>
        <v>0.7721839673411078</v>
      </c>
    </row>
    <row r="230" spans="1:15" ht="12.75">
      <c r="A230">
        <v>33</v>
      </c>
      <c r="B230" s="68">
        <f t="shared" si="7"/>
        <v>1797.9083404344665</v>
      </c>
      <c r="C230" s="68">
        <f>A230*Sheet1!D36</f>
        <v>957</v>
      </c>
      <c r="E230" s="68">
        <f t="shared" si="8"/>
        <v>840.9083404344665</v>
      </c>
      <c r="O230" s="68">
        <f>Sheet1!F72</f>
        <v>0.7721839673411078</v>
      </c>
    </row>
    <row r="231" spans="1:15" ht="12.75">
      <c r="A231">
        <v>33.5</v>
      </c>
      <c r="B231" s="68">
        <f t="shared" si="7"/>
        <v>1838.083457348558</v>
      </c>
      <c r="C231" s="68">
        <f>A231*Sheet1!D36</f>
        <v>971.5</v>
      </c>
      <c r="E231" s="68">
        <f t="shared" si="8"/>
        <v>866.5834573485582</v>
      </c>
      <c r="O231" s="68">
        <f>Sheet1!F72</f>
        <v>0.7721839673411078</v>
      </c>
    </row>
    <row r="232" spans="1:15" ht="12.75">
      <c r="A232">
        <v>34</v>
      </c>
      <c r="B232" s="68">
        <f t="shared" si="7"/>
        <v>1878.6446662463206</v>
      </c>
      <c r="C232" s="68">
        <f>A232*Sheet1!D36</f>
        <v>986</v>
      </c>
      <c r="E232" s="68">
        <f t="shared" si="8"/>
        <v>892.6446662463206</v>
      </c>
      <c r="O232" s="68">
        <f>Sheet1!F72</f>
        <v>0.7721839673411078</v>
      </c>
    </row>
    <row r="233" spans="1:15" ht="12.75">
      <c r="A233">
        <v>34.5</v>
      </c>
      <c r="B233" s="68">
        <f t="shared" si="7"/>
        <v>1919.5919671277536</v>
      </c>
      <c r="C233" s="68">
        <f>A233*Sheet1!D36</f>
        <v>1000.5</v>
      </c>
      <c r="E233" s="68">
        <f t="shared" si="8"/>
        <v>919.0919671277536</v>
      </c>
      <c r="O233" s="68">
        <f>Sheet1!F72</f>
        <v>0.7721839673411078</v>
      </c>
    </row>
    <row r="234" spans="1:15" ht="12.75">
      <c r="A234">
        <v>35</v>
      </c>
      <c r="B234" s="68">
        <f t="shared" si="7"/>
        <v>1960.925359992857</v>
      </c>
      <c r="C234" s="68">
        <f>A234*Sheet1!D36</f>
        <v>1015</v>
      </c>
      <c r="E234" s="68">
        <f t="shared" si="8"/>
        <v>945.9253599928571</v>
      </c>
      <c r="O234" s="68">
        <f>Sheet1!F72</f>
        <v>0.7721839673411078</v>
      </c>
    </row>
    <row r="235" spans="1:15" ht="12.75">
      <c r="A235">
        <v>35.5</v>
      </c>
      <c r="B235" s="68">
        <f t="shared" si="7"/>
        <v>2002.6448448416313</v>
      </c>
      <c r="C235" s="68">
        <f>A235*Sheet1!D36</f>
        <v>1029.5</v>
      </c>
      <c r="E235" s="68">
        <f t="shared" si="8"/>
        <v>973.1448448416312</v>
      </c>
      <c r="O235" s="68">
        <f>Sheet1!F72</f>
        <v>0.7721839673411078</v>
      </c>
    </row>
    <row r="236" spans="1:15" ht="12.75">
      <c r="A236">
        <v>36</v>
      </c>
      <c r="B236" s="68">
        <f t="shared" si="7"/>
        <v>2044.7504216740758</v>
      </c>
      <c r="C236" s="68">
        <f>A236*Sheet1!D36</f>
        <v>1044</v>
      </c>
      <c r="E236" s="68">
        <f t="shared" si="8"/>
        <v>1000.7504216740757</v>
      </c>
      <c r="O236" s="68">
        <f>Sheet1!F72</f>
        <v>0.7721839673411078</v>
      </c>
    </row>
    <row r="237" spans="1:15" ht="12.75">
      <c r="A237">
        <v>36.5</v>
      </c>
      <c r="B237" s="68">
        <f t="shared" si="7"/>
        <v>2087.242090490191</v>
      </c>
      <c r="C237" s="68">
        <f>A237*Sheet1!D36</f>
        <v>1058.5</v>
      </c>
      <c r="E237" s="68">
        <f t="shared" si="8"/>
        <v>1028.742090490191</v>
      </c>
      <c r="O237" s="68">
        <f>Sheet1!F72</f>
        <v>0.7721839673411078</v>
      </c>
    </row>
    <row r="238" spans="1:15" ht="12.75">
      <c r="A238">
        <v>37</v>
      </c>
      <c r="B238" s="68">
        <f t="shared" si="7"/>
        <v>2130.1198512899764</v>
      </c>
      <c r="C238" s="68">
        <f>A238*Sheet1!D36</f>
        <v>1073</v>
      </c>
      <c r="E238" s="68">
        <f t="shared" si="8"/>
        <v>1057.1198512899766</v>
      </c>
      <c r="O238" s="68">
        <f>Sheet1!F72</f>
        <v>0.7721839673411078</v>
      </c>
    </row>
    <row r="239" spans="1:15" ht="12.75">
      <c r="A239">
        <v>37.5</v>
      </c>
      <c r="B239" s="68">
        <f t="shared" si="7"/>
        <v>2173.383704073433</v>
      </c>
      <c r="C239" s="68">
        <f>A239*Sheet1!D36</f>
        <v>1087.5</v>
      </c>
      <c r="E239" s="68">
        <f t="shared" si="8"/>
        <v>1085.883704073433</v>
      </c>
      <c r="O239" s="68">
        <f>Sheet1!F72</f>
        <v>0.7721839673411078</v>
      </c>
    </row>
    <row r="240" spans="1:15" ht="12.75">
      <c r="A240">
        <v>38</v>
      </c>
      <c r="B240" s="68">
        <f t="shared" si="7"/>
        <v>2217.0336488405596</v>
      </c>
      <c r="C240" s="68">
        <f>A240*Sheet1!D36</f>
        <v>1102</v>
      </c>
      <c r="E240" s="68">
        <f t="shared" si="8"/>
        <v>1115.0336488405596</v>
      </c>
      <c r="O240" s="68">
        <f>Sheet1!F72</f>
        <v>0.7721839673411078</v>
      </c>
    </row>
    <row r="241" spans="1:15" ht="12.75">
      <c r="A241">
        <v>38.5</v>
      </c>
      <c r="B241" s="68">
        <f t="shared" si="7"/>
        <v>2261.069685591357</v>
      </c>
      <c r="C241" s="68">
        <f>A241*Sheet1!D36</f>
        <v>1116.5</v>
      </c>
      <c r="E241" s="68">
        <f t="shared" si="8"/>
        <v>1144.569685591357</v>
      </c>
      <c r="O241" s="68">
        <f>Sheet1!F72</f>
        <v>0.7721839673411078</v>
      </c>
    </row>
    <row r="242" spans="1:15" ht="12.75">
      <c r="A242">
        <v>39</v>
      </c>
      <c r="B242" s="68">
        <f t="shared" si="7"/>
        <v>2305.491814325825</v>
      </c>
      <c r="C242" s="68">
        <f>A242*Sheet1!D36</f>
        <v>1131</v>
      </c>
      <c r="E242" s="68">
        <f t="shared" si="8"/>
        <v>1174.491814325825</v>
      </c>
      <c r="O242" s="68">
        <f>Sheet1!F72</f>
        <v>0.7721839673411078</v>
      </c>
    </row>
    <row r="243" spans="1:15" ht="12.75">
      <c r="A243">
        <v>39.5</v>
      </c>
      <c r="B243" s="68">
        <f t="shared" si="7"/>
        <v>2350.3000350439634</v>
      </c>
      <c r="C243" s="68">
        <f>A243*Sheet1!D36</f>
        <v>1145.5</v>
      </c>
      <c r="E243" s="68">
        <f t="shared" si="8"/>
        <v>1204.8000350439636</v>
      </c>
      <c r="O243" s="68">
        <f>Sheet1!F72</f>
        <v>0.7721839673411078</v>
      </c>
    </row>
    <row r="244" spans="1:15" ht="12.75">
      <c r="A244">
        <v>40</v>
      </c>
      <c r="B244" s="68">
        <f t="shared" si="7"/>
        <v>2395.4943477457728</v>
      </c>
      <c r="C244" s="68">
        <f>A244*Sheet1!D36</f>
        <v>1160</v>
      </c>
      <c r="E244" s="68">
        <f t="shared" si="8"/>
        <v>1235.4943477457725</v>
      </c>
      <c r="O244" s="68">
        <f>Sheet1!F72</f>
        <v>0.7721839673411078</v>
      </c>
    </row>
    <row r="245" spans="1:15" ht="12.75">
      <c r="A245">
        <v>40.5</v>
      </c>
      <c r="B245" s="68">
        <f t="shared" si="7"/>
        <v>2441.074752431252</v>
      </c>
      <c r="C245" s="68">
        <f>A245*Sheet1!D36</f>
        <v>1174.5</v>
      </c>
      <c r="E245" s="68">
        <f t="shared" si="8"/>
        <v>1266.5747524312521</v>
      </c>
      <c r="O245" s="68">
        <f>Sheet1!F72</f>
        <v>0.7721839673411078</v>
      </c>
    </row>
    <row r="246" spans="1:15" ht="12.75">
      <c r="A246">
        <v>41</v>
      </c>
      <c r="B246" s="68">
        <f t="shared" si="7"/>
        <v>2487.041249100402</v>
      </c>
      <c r="C246" s="68">
        <f>A246*Sheet1!D36</f>
        <v>1189</v>
      </c>
      <c r="E246" s="68">
        <f t="shared" si="8"/>
        <v>1298.0412491004022</v>
      </c>
      <c r="O246" s="68">
        <f>Sheet1!F72</f>
        <v>0.7721839673411078</v>
      </c>
    </row>
    <row r="247" spans="1:15" ht="12.75">
      <c r="A247">
        <v>41.5</v>
      </c>
      <c r="B247" s="68">
        <f t="shared" si="7"/>
        <v>2533.393837753223</v>
      </c>
      <c r="C247" s="68">
        <f>A247*Sheet1!D36</f>
        <v>1203.5</v>
      </c>
      <c r="E247" s="68">
        <f t="shared" si="8"/>
        <v>1329.893837753223</v>
      </c>
      <c r="O247" s="68">
        <f>Sheet1!F72</f>
        <v>0.7721839673411078</v>
      </c>
    </row>
    <row r="248" spans="1:15" ht="12.75">
      <c r="A248">
        <v>42</v>
      </c>
      <c r="B248" s="68">
        <f t="shared" si="7"/>
        <v>2580.1325183897143</v>
      </c>
      <c r="C248" s="68">
        <f>A248*Sheet1!D36</f>
        <v>1218</v>
      </c>
      <c r="E248" s="68">
        <f t="shared" si="8"/>
        <v>1362.1325183897143</v>
      </c>
      <c r="O248" s="68">
        <f>Sheet1!F72</f>
        <v>0.7721839673411078</v>
      </c>
    </row>
    <row r="249" spans="1:15" ht="12.75">
      <c r="A249">
        <v>42.5</v>
      </c>
      <c r="B249" s="68">
        <f t="shared" si="7"/>
        <v>2627.257291009876</v>
      </c>
      <c r="C249" s="68">
        <f>A249*Sheet1!D36</f>
        <v>1232.5</v>
      </c>
      <c r="E249" s="68">
        <f t="shared" si="8"/>
        <v>1394.757291009876</v>
      </c>
      <c r="O249" s="68">
        <f>Sheet1!F72</f>
        <v>0.7721839673411078</v>
      </c>
    </row>
    <row r="250" spans="1:15" ht="12.75">
      <c r="A250">
        <v>43</v>
      </c>
      <c r="B250" s="68">
        <f t="shared" si="7"/>
        <v>2674.7681556137086</v>
      </c>
      <c r="C250" s="68">
        <f>A250*Sheet1!D36</f>
        <v>1247</v>
      </c>
      <c r="E250" s="68">
        <f t="shared" si="8"/>
        <v>1427.7681556137084</v>
      </c>
      <c r="O250" s="68">
        <f>Sheet1!F72</f>
        <v>0.7721839673411078</v>
      </c>
    </row>
    <row r="251" spans="1:15" ht="12.75">
      <c r="A251">
        <v>43.5</v>
      </c>
      <c r="B251" s="68">
        <f t="shared" si="7"/>
        <v>2722.6651122012113</v>
      </c>
      <c r="C251" s="68">
        <f>A251*Sheet1!D36</f>
        <v>1261.5</v>
      </c>
      <c r="E251" s="68">
        <f t="shared" si="8"/>
        <v>1461.1651122012113</v>
      </c>
      <c r="O251" s="68">
        <f>Sheet1!F72</f>
        <v>0.7721839673411078</v>
      </c>
    </row>
    <row r="252" spans="1:15" ht="12.75">
      <c r="A252">
        <v>44</v>
      </c>
      <c r="B252" s="68">
        <f t="shared" si="7"/>
        <v>2770.9481607723847</v>
      </c>
      <c r="C252" s="68">
        <f>A252*Sheet1!D36</f>
        <v>1276</v>
      </c>
      <c r="E252" s="68">
        <f t="shared" si="8"/>
        <v>1494.9481607723849</v>
      </c>
      <c r="O252" s="68">
        <f>Sheet1!F72</f>
        <v>0.7721839673411078</v>
      </c>
    </row>
    <row r="253" spans="1:15" ht="12.75">
      <c r="A253">
        <v>44.5</v>
      </c>
      <c r="B253" s="68">
        <f t="shared" si="7"/>
        <v>2819.6173013272287</v>
      </c>
      <c r="C253" s="68">
        <f>A253*Sheet1!D36</f>
        <v>1290.5</v>
      </c>
      <c r="E253" s="68">
        <f t="shared" si="8"/>
        <v>1529.1173013272287</v>
      </c>
      <c r="O253" s="68">
        <f>Sheet1!F72</f>
        <v>0.7721839673411078</v>
      </c>
    </row>
    <row r="254" spans="1:15" ht="12.75">
      <c r="A254">
        <v>45</v>
      </c>
      <c r="B254" s="68">
        <f t="shared" si="7"/>
        <v>2868.6725338657434</v>
      </c>
      <c r="C254" s="68">
        <f>A254*Sheet1!D36</f>
        <v>1305</v>
      </c>
      <c r="E254" s="68">
        <f t="shared" si="8"/>
        <v>1563.6725338657434</v>
      </c>
      <c r="O254" s="68">
        <f>Sheet1!F72</f>
        <v>0.7721839673411078</v>
      </c>
    </row>
    <row r="255" spans="1:15" ht="12.75">
      <c r="A255">
        <v>45.5</v>
      </c>
      <c r="B255" s="68">
        <f t="shared" si="7"/>
        <v>2918.1138583879283</v>
      </c>
      <c r="C255" s="68">
        <f>A255*Sheet1!D36</f>
        <v>1319.5</v>
      </c>
      <c r="E255" s="68">
        <f t="shared" si="8"/>
        <v>1598.6138583879285</v>
      </c>
      <c r="O255" s="68">
        <f>Sheet1!F72</f>
        <v>0.7721839673411078</v>
      </c>
    </row>
    <row r="256" spans="1:15" ht="12.75">
      <c r="A256">
        <v>46</v>
      </c>
      <c r="B256" s="68">
        <f t="shared" si="7"/>
        <v>2967.941274893784</v>
      </c>
      <c r="C256" s="68">
        <f>A256*Sheet1!D36</f>
        <v>1334</v>
      </c>
      <c r="E256" s="68">
        <f t="shared" si="8"/>
        <v>1633.941274893784</v>
      </c>
      <c r="O256" s="68">
        <f>Sheet1!F72</f>
        <v>0.7721839673411078</v>
      </c>
    </row>
    <row r="257" spans="1:15" ht="12.75">
      <c r="A257">
        <v>46.5</v>
      </c>
      <c r="B257" s="68">
        <f t="shared" si="7"/>
        <v>3018.15478338331</v>
      </c>
      <c r="C257" s="68">
        <f>A257*Sheet1!D36</f>
        <v>1348.5</v>
      </c>
      <c r="E257" s="68">
        <f t="shared" si="8"/>
        <v>1669.6547833833104</v>
      </c>
      <c r="O257" s="68">
        <f>Sheet1!F72</f>
        <v>0.7721839673411078</v>
      </c>
    </row>
    <row r="258" spans="1:15" ht="12.75">
      <c r="A258">
        <v>47</v>
      </c>
      <c r="B258" s="68">
        <f t="shared" si="7"/>
        <v>3068.754383856507</v>
      </c>
      <c r="C258" s="68">
        <f>A258*Sheet1!D36</f>
        <v>1363</v>
      </c>
      <c r="E258" s="68">
        <f t="shared" si="8"/>
        <v>1705.7543838565073</v>
      </c>
      <c r="O258" s="68">
        <f>Sheet1!F72</f>
        <v>0.7721839673411078</v>
      </c>
    </row>
    <row r="259" spans="1:15" ht="12.75">
      <c r="A259">
        <v>47.5</v>
      </c>
      <c r="B259" s="68">
        <f t="shared" si="7"/>
        <v>3119.7400763133746</v>
      </c>
      <c r="C259" s="68">
        <f>A259*Sheet1!D36</f>
        <v>1377.5</v>
      </c>
      <c r="E259" s="68">
        <f t="shared" si="8"/>
        <v>1742.2400763133746</v>
      </c>
      <c r="O259" s="68">
        <f>Sheet1!F72</f>
        <v>0.7721839673411078</v>
      </c>
    </row>
    <row r="260" spans="1:15" ht="12.75">
      <c r="A260">
        <v>48</v>
      </c>
      <c r="B260" s="68">
        <f t="shared" si="7"/>
        <v>3171.1118607539124</v>
      </c>
      <c r="C260" s="68">
        <f>A260*Sheet1!D36</f>
        <v>1392</v>
      </c>
      <c r="E260" s="68">
        <f t="shared" si="8"/>
        <v>1779.1118607539124</v>
      </c>
      <c r="O260" s="68">
        <f>Sheet1!F72</f>
        <v>0.7721839673411078</v>
      </c>
    </row>
    <row r="261" spans="1:15" ht="12.75">
      <c r="A261">
        <v>48.5</v>
      </c>
      <c r="B261" s="68">
        <f aca="true" t="shared" si="9" ref="B261:B324">C261+E261</f>
        <v>3222.869737178121</v>
      </c>
      <c r="C261" s="68">
        <f>A261*Sheet1!D36</f>
        <v>1406.5</v>
      </c>
      <c r="E261" s="68">
        <f aca="true" t="shared" si="10" ref="E261:E324">(A261*A261)*O261</f>
        <v>1816.3697371781209</v>
      </c>
      <c r="O261" s="68">
        <f>Sheet1!F72</f>
        <v>0.7721839673411078</v>
      </c>
    </row>
    <row r="262" spans="1:15" ht="12.75">
      <c r="A262">
        <v>49</v>
      </c>
      <c r="B262" s="68">
        <f t="shared" si="9"/>
        <v>3275.013705586</v>
      </c>
      <c r="C262" s="68">
        <f>A262*Sheet1!D36</f>
        <v>1421</v>
      </c>
      <c r="E262" s="68">
        <f t="shared" si="10"/>
        <v>1854.013705586</v>
      </c>
      <c r="O262" s="68">
        <f>Sheet1!F72</f>
        <v>0.7721839673411078</v>
      </c>
    </row>
    <row r="263" spans="1:15" ht="12.75">
      <c r="A263">
        <v>49.5</v>
      </c>
      <c r="B263" s="68">
        <f t="shared" si="9"/>
        <v>3327.54376597755</v>
      </c>
      <c r="C263" s="68">
        <f>A263*Sheet1!D36</f>
        <v>1435.5</v>
      </c>
      <c r="E263" s="68">
        <f t="shared" si="10"/>
        <v>1892.0437659775496</v>
      </c>
      <c r="O263" s="68">
        <f>Sheet1!F72</f>
        <v>0.7721839673411078</v>
      </c>
    </row>
    <row r="264" spans="1:15" ht="12.75">
      <c r="A264">
        <v>50</v>
      </c>
      <c r="B264" s="68">
        <f t="shared" si="9"/>
        <v>3380.45991835277</v>
      </c>
      <c r="C264" s="68">
        <f>A264*Sheet1!D36</f>
        <v>1450</v>
      </c>
      <c r="E264" s="68">
        <f t="shared" si="10"/>
        <v>1930.4599183527696</v>
      </c>
      <c r="O264" s="68">
        <f>Sheet1!F72</f>
        <v>0.7721839673411078</v>
      </c>
    </row>
    <row r="265" spans="1:15" ht="12.75">
      <c r="A265">
        <v>51</v>
      </c>
      <c r="B265" s="68">
        <f t="shared" si="9"/>
        <v>3487.4504990542214</v>
      </c>
      <c r="C265" s="68">
        <f>A265*Sheet1!D36</f>
        <v>1479</v>
      </c>
      <c r="E265" s="68">
        <f t="shared" si="10"/>
        <v>2008.4504990542214</v>
      </c>
      <c r="O265" s="68">
        <f>Sheet1!F72</f>
        <v>0.7721839673411078</v>
      </c>
    </row>
    <row r="266" spans="1:15" ht="12.75">
      <c r="A266">
        <v>52</v>
      </c>
      <c r="B266" s="68">
        <f t="shared" si="9"/>
        <v>3595.9854476903556</v>
      </c>
      <c r="C266" s="68">
        <f>A266*Sheet1!D36</f>
        <v>1508</v>
      </c>
      <c r="E266" s="68">
        <f t="shared" si="10"/>
        <v>2087.9854476903556</v>
      </c>
      <c r="O266" s="68">
        <f>Sheet1!F72</f>
        <v>0.7721839673411078</v>
      </c>
    </row>
    <row r="267" spans="1:15" ht="12.75">
      <c r="A267">
        <v>53</v>
      </c>
      <c r="B267" s="68">
        <f t="shared" si="9"/>
        <v>3706.064764261172</v>
      </c>
      <c r="C267" s="68">
        <f>A267*Sheet1!D36</f>
        <v>1537</v>
      </c>
      <c r="E267" s="68">
        <f t="shared" si="10"/>
        <v>2169.064764261172</v>
      </c>
      <c r="O267" s="68">
        <f>Sheet1!F72</f>
        <v>0.7721839673411078</v>
      </c>
    </row>
    <row r="268" spans="1:15" ht="12.75">
      <c r="A268">
        <v>54</v>
      </c>
      <c r="B268" s="68">
        <f t="shared" si="9"/>
        <v>3817.6884487666703</v>
      </c>
      <c r="C268" s="68">
        <f>A268*Sheet1!D36</f>
        <v>1566</v>
      </c>
      <c r="E268" s="68">
        <f t="shared" si="10"/>
        <v>2251.6884487666703</v>
      </c>
      <c r="O268" s="68">
        <f>Sheet1!F72</f>
        <v>0.7721839673411078</v>
      </c>
    </row>
    <row r="269" spans="1:15" ht="12.75">
      <c r="A269">
        <v>55</v>
      </c>
      <c r="B269" s="68">
        <f t="shared" si="9"/>
        <v>3930.856501206851</v>
      </c>
      <c r="C269" s="68">
        <f>A269*Sheet1!D36</f>
        <v>1595</v>
      </c>
      <c r="E269" s="68">
        <f t="shared" si="10"/>
        <v>2335.856501206851</v>
      </c>
      <c r="O269" s="68">
        <f>Sheet1!F72</f>
        <v>0.7721839673411078</v>
      </c>
    </row>
    <row r="270" spans="1:15" ht="12.75">
      <c r="A270">
        <v>56</v>
      </c>
      <c r="B270" s="68">
        <f t="shared" si="9"/>
        <v>4045.568921581714</v>
      </c>
      <c r="C270" s="68">
        <f>A270*Sheet1!D36</f>
        <v>1624</v>
      </c>
      <c r="E270" s="68">
        <f t="shared" si="10"/>
        <v>2421.568921581714</v>
      </c>
      <c r="O270" s="68">
        <f>Sheet1!F72</f>
        <v>0.7721839673411078</v>
      </c>
    </row>
    <row r="271" spans="1:15" ht="12.75">
      <c r="A271">
        <v>57</v>
      </c>
      <c r="B271" s="68">
        <f t="shared" si="9"/>
        <v>4161.82570989126</v>
      </c>
      <c r="C271" s="68">
        <f>A271*Sheet1!D36</f>
        <v>1653</v>
      </c>
      <c r="E271" s="68">
        <f t="shared" si="10"/>
        <v>2508.8257098912595</v>
      </c>
      <c r="O271" s="68">
        <f>Sheet1!F72</f>
        <v>0.7721839673411078</v>
      </c>
    </row>
    <row r="272" spans="1:15" ht="12.75">
      <c r="A272">
        <v>58</v>
      </c>
      <c r="B272" s="68">
        <f t="shared" si="9"/>
        <v>4279.626866135486</v>
      </c>
      <c r="C272" s="68">
        <f>A272*Sheet1!D36</f>
        <v>1682</v>
      </c>
      <c r="E272" s="68">
        <f t="shared" si="10"/>
        <v>2597.6268661354866</v>
      </c>
      <c r="O272" s="68">
        <f>Sheet1!F72</f>
        <v>0.7721839673411078</v>
      </c>
    </row>
    <row r="273" spans="1:15" ht="12.75">
      <c r="A273">
        <v>59</v>
      </c>
      <c r="B273" s="68">
        <f t="shared" si="9"/>
        <v>4398.972390314397</v>
      </c>
      <c r="C273" s="68">
        <f>A273*Sheet1!D36</f>
        <v>1711</v>
      </c>
      <c r="E273" s="68">
        <f t="shared" si="10"/>
        <v>2687.9723903143963</v>
      </c>
      <c r="O273" s="68">
        <f>Sheet1!F72</f>
        <v>0.7721839673411078</v>
      </c>
    </row>
    <row r="274" spans="1:15" ht="12.75">
      <c r="A274">
        <v>60</v>
      </c>
      <c r="B274" s="68">
        <f t="shared" si="9"/>
        <v>4519.862282427988</v>
      </c>
      <c r="C274" s="68">
        <f>A274*Sheet1!D36</f>
        <v>1740</v>
      </c>
      <c r="E274" s="68">
        <f t="shared" si="10"/>
        <v>2779.8622824279882</v>
      </c>
      <c r="O274" s="68">
        <f>Sheet1!F72</f>
        <v>0.7721839673411078</v>
      </c>
    </row>
    <row r="275" spans="1:15" ht="12.75">
      <c r="A275">
        <v>61</v>
      </c>
      <c r="B275" s="68">
        <f t="shared" si="9"/>
        <v>4642.296542476262</v>
      </c>
      <c r="C275" s="68">
        <f>A275*Sheet1!D36</f>
        <v>1769</v>
      </c>
      <c r="E275" s="68">
        <f t="shared" si="10"/>
        <v>2873.2965424762624</v>
      </c>
      <c r="O275" s="68">
        <f>Sheet1!F72</f>
        <v>0.7721839673411078</v>
      </c>
    </row>
    <row r="276" spans="1:15" ht="12.75">
      <c r="A276">
        <v>62</v>
      </c>
      <c r="B276" s="68">
        <f t="shared" si="9"/>
        <v>4766.275170459218</v>
      </c>
      <c r="C276" s="68">
        <f>A276*Sheet1!D36</f>
        <v>1798</v>
      </c>
      <c r="E276" s="68">
        <f t="shared" si="10"/>
        <v>2968.2751704592183</v>
      </c>
      <c r="O276" s="68">
        <f>Sheet1!F72</f>
        <v>0.7721839673411078</v>
      </c>
    </row>
    <row r="277" spans="1:15" ht="12.75">
      <c r="A277">
        <v>63</v>
      </c>
      <c r="B277" s="68">
        <f t="shared" si="9"/>
        <v>4891.798166376857</v>
      </c>
      <c r="C277" s="68">
        <f>A277*Sheet1!D36</f>
        <v>1827</v>
      </c>
      <c r="E277" s="68">
        <f t="shared" si="10"/>
        <v>3064.798166376857</v>
      </c>
      <c r="O277" s="68">
        <f>Sheet1!F72</f>
        <v>0.7721839673411078</v>
      </c>
    </row>
    <row r="278" spans="1:15" ht="12.75">
      <c r="A278">
        <v>64</v>
      </c>
      <c r="B278" s="68">
        <f t="shared" si="9"/>
        <v>5018.865530229177</v>
      </c>
      <c r="C278" s="68">
        <f>A278*Sheet1!D36</f>
        <v>1856</v>
      </c>
      <c r="E278" s="68">
        <f t="shared" si="10"/>
        <v>3162.8655302291777</v>
      </c>
      <c r="O278" s="68">
        <f>Sheet1!F72</f>
        <v>0.7721839673411078</v>
      </c>
    </row>
    <row r="279" spans="1:15" ht="12.75">
      <c r="A279">
        <v>65</v>
      </c>
      <c r="B279" s="68">
        <f t="shared" si="9"/>
        <v>5147.47726201618</v>
      </c>
      <c r="C279" s="68">
        <f>A279*Sheet1!D36</f>
        <v>1885</v>
      </c>
      <c r="E279" s="68">
        <f t="shared" si="10"/>
        <v>3262.4772620161807</v>
      </c>
      <c r="O279" s="68">
        <f>Sheet1!F72</f>
        <v>0.7721839673411078</v>
      </c>
    </row>
    <row r="280" spans="1:15" ht="12.75">
      <c r="A280">
        <v>66</v>
      </c>
      <c r="B280" s="68">
        <f t="shared" si="9"/>
        <v>5277.633361737866</v>
      </c>
      <c r="C280" s="68">
        <f>A280*Sheet1!D36</f>
        <v>1914</v>
      </c>
      <c r="E280" s="68">
        <f t="shared" si="10"/>
        <v>3363.633361737866</v>
      </c>
      <c r="O280" s="68">
        <f>Sheet1!F72</f>
        <v>0.7721839673411078</v>
      </c>
    </row>
    <row r="281" spans="1:15" ht="12.75">
      <c r="A281">
        <v>67</v>
      </c>
      <c r="B281" s="68">
        <f t="shared" si="9"/>
        <v>5409.333829394232</v>
      </c>
      <c r="C281" s="68">
        <f>A281*Sheet1!D36</f>
        <v>1943</v>
      </c>
      <c r="E281" s="68">
        <f t="shared" si="10"/>
        <v>3466.333829394233</v>
      </c>
      <c r="O281" s="68">
        <f>Sheet1!F72</f>
        <v>0.7721839673411078</v>
      </c>
    </row>
    <row r="282" spans="1:15" ht="12.75">
      <c r="A282">
        <v>68</v>
      </c>
      <c r="B282" s="68">
        <f t="shared" si="9"/>
        <v>5542.578664985283</v>
      </c>
      <c r="C282" s="68">
        <f>A282*Sheet1!D36</f>
        <v>1972</v>
      </c>
      <c r="E282" s="68">
        <f t="shared" si="10"/>
        <v>3570.5786649852826</v>
      </c>
      <c r="O282" s="68">
        <f>Sheet1!F72</f>
        <v>0.7721839673411078</v>
      </c>
    </row>
    <row r="283" spans="1:15" ht="12.75">
      <c r="A283">
        <v>69</v>
      </c>
      <c r="B283" s="68">
        <f t="shared" si="9"/>
        <v>5677.367868511014</v>
      </c>
      <c r="C283" s="68">
        <f>A283*Sheet1!D36</f>
        <v>2001</v>
      </c>
      <c r="E283" s="68">
        <f t="shared" si="10"/>
        <v>3676.3678685110144</v>
      </c>
      <c r="O283" s="68">
        <f>Sheet1!F72</f>
        <v>0.7721839673411078</v>
      </c>
    </row>
    <row r="284" spans="1:15" ht="12.75">
      <c r="A284">
        <v>70</v>
      </c>
      <c r="B284" s="68">
        <f t="shared" si="9"/>
        <v>5813.701439971428</v>
      </c>
      <c r="C284" s="68">
        <f>A284*Sheet1!D36</f>
        <v>2030</v>
      </c>
      <c r="E284" s="68">
        <f t="shared" si="10"/>
        <v>3783.7014399714285</v>
      </c>
      <c r="O284" s="68">
        <f>Sheet1!F72</f>
        <v>0.7721839673411078</v>
      </c>
    </row>
    <row r="285" spans="1:15" ht="12.75">
      <c r="A285">
        <v>71</v>
      </c>
      <c r="B285" s="68">
        <f t="shared" si="9"/>
        <v>5951.579379366525</v>
      </c>
      <c r="C285" s="68">
        <f>A285*Sheet1!D36</f>
        <v>2059</v>
      </c>
      <c r="E285" s="68">
        <f t="shared" si="10"/>
        <v>3892.579379366525</v>
      </c>
      <c r="O285" s="68">
        <f>Sheet1!F72</f>
        <v>0.7721839673411078</v>
      </c>
    </row>
    <row r="286" spans="1:15" ht="12.75">
      <c r="A286">
        <v>72</v>
      </c>
      <c r="B286" s="68">
        <f t="shared" si="9"/>
        <v>6091.001686696303</v>
      </c>
      <c r="C286" s="68">
        <f>A286*Sheet1!D36</f>
        <v>2088</v>
      </c>
      <c r="E286" s="68">
        <f t="shared" si="10"/>
        <v>4003.001686696303</v>
      </c>
      <c r="O286" s="68">
        <f>Sheet1!F72</f>
        <v>0.7721839673411078</v>
      </c>
    </row>
    <row r="287" spans="1:15" ht="12.75">
      <c r="A287">
        <v>73</v>
      </c>
      <c r="B287" s="68">
        <f t="shared" si="9"/>
        <v>6231.968361960764</v>
      </c>
      <c r="C287" s="68">
        <f>A287*Sheet1!D36</f>
        <v>2117</v>
      </c>
      <c r="E287" s="68">
        <f t="shared" si="10"/>
        <v>4114.968361960764</v>
      </c>
      <c r="O287" s="68">
        <f>Sheet1!F72</f>
        <v>0.7721839673411078</v>
      </c>
    </row>
    <row r="288" spans="1:15" ht="12.75">
      <c r="A288">
        <v>74</v>
      </c>
      <c r="B288" s="68">
        <f t="shared" si="9"/>
        <v>6374.4794051599065</v>
      </c>
      <c r="C288" s="68">
        <f>A288*Sheet1!D36</f>
        <v>2146</v>
      </c>
      <c r="E288" s="68">
        <f t="shared" si="10"/>
        <v>4228.4794051599065</v>
      </c>
      <c r="O288" s="68">
        <f>Sheet1!F72</f>
        <v>0.7721839673411078</v>
      </c>
    </row>
    <row r="289" spans="1:15" ht="12.75">
      <c r="A289">
        <v>75</v>
      </c>
      <c r="B289" s="68">
        <f t="shared" si="9"/>
        <v>6518.534816293732</v>
      </c>
      <c r="C289" s="68">
        <f>A289*Sheet1!D36</f>
        <v>2175</v>
      </c>
      <c r="E289" s="68">
        <f t="shared" si="10"/>
        <v>4343.534816293732</v>
      </c>
      <c r="O289" s="68">
        <f>Sheet1!F72</f>
        <v>0.7721839673411078</v>
      </c>
    </row>
    <row r="290" spans="1:15" ht="12.75">
      <c r="A290">
        <v>76</v>
      </c>
      <c r="B290" s="68">
        <f t="shared" si="9"/>
        <v>6664.1345953622385</v>
      </c>
      <c r="C290" s="68">
        <f>A290*Sheet1!D36</f>
        <v>2204</v>
      </c>
      <c r="E290" s="68">
        <f t="shared" si="10"/>
        <v>4460.1345953622385</v>
      </c>
      <c r="O290" s="68">
        <f>Sheet1!F72</f>
        <v>0.7721839673411078</v>
      </c>
    </row>
    <row r="291" spans="1:15" ht="12.75">
      <c r="A291">
        <v>77</v>
      </c>
      <c r="B291" s="68">
        <f t="shared" si="9"/>
        <v>6811.278742365428</v>
      </c>
      <c r="C291" s="68">
        <f>A291*Sheet1!D36</f>
        <v>2233</v>
      </c>
      <c r="E291" s="68">
        <f t="shared" si="10"/>
        <v>4578.278742365428</v>
      </c>
      <c r="O291" s="68">
        <f>Sheet1!F72</f>
        <v>0.7721839673411078</v>
      </c>
    </row>
    <row r="292" spans="1:15" ht="12.75">
      <c r="A292">
        <v>78</v>
      </c>
      <c r="B292" s="68">
        <f t="shared" si="9"/>
        <v>6959.9672573033</v>
      </c>
      <c r="C292" s="68">
        <f>A292*Sheet1!D36</f>
        <v>2262</v>
      </c>
      <c r="E292" s="68">
        <f t="shared" si="10"/>
        <v>4697.9672573033</v>
      </c>
      <c r="O292" s="68">
        <f>Sheet1!F72</f>
        <v>0.7721839673411078</v>
      </c>
    </row>
    <row r="293" spans="1:15" ht="12.75">
      <c r="A293">
        <v>79</v>
      </c>
      <c r="B293" s="68">
        <f t="shared" si="9"/>
        <v>7110.200140175854</v>
      </c>
      <c r="C293" s="68">
        <f>A293*Sheet1!D36</f>
        <v>2291</v>
      </c>
      <c r="E293" s="68">
        <f t="shared" si="10"/>
        <v>4819.200140175854</v>
      </c>
      <c r="O293" s="68">
        <f>Sheet1!F72</f>
        <v>0.7721839673411078</v>
      </c>
    </row>
    <row r="294" spans="1:15" ht="12.75">
      <c r="A294">
        <v>80</v>
      </c>
      <c r="B294" s="68">
        <f t="shared" si="9"/>
        <v>7261.97739098309</v>
      </c>
      <c r="C294" s="68">
        <f>A294*Sheet1!D36</f>
        <v>2320</v>
      </c>
      <c r="E294" s="68">
        <f t="shared" si="10"/>
        <v>4941.97739098309</v>
      </c>
      <c r="O294" s="68">
        <f>Sheet1!F72</f>
        <v>0.7721839673411078</v>
      </c>
    </row>
    <row r="295" spans="1:15" ht="12.75">
      <c r="A295">
        <v>81</v>
      </c>
      <c r="B295" s="68">
        <f t="shared" si="9"/>
        <v>7415.299009725009</v>
      </c>
      <c r="C295" s="68">
        <f>A295*Sheet1!D36</f>
        <v>2349</v>
      </c>
      <c r="E295" s="68">
        <f t="shared" si="10"/>
        <v>5066.299009725009</v>
      </c>
      <c r="O295" s="68">
        <f>Sheet1!F72</f>
        <v>0.7721839673411078</v>
      </c>
    </row>
    <row r="296" spans="1:15" ht="12.75">
      <c r="A296">
        <v>82</v>
      </c>
      <c r="B296" s="68">
        <f t="shared" si="9"/>
        <v>7570.164996401609</v>
      </c>
      <c r="C296" s="68">
        <f>A296*Sheet1!D36</f>
        <v>2378</v>
      </c>
      <c r="E296" s="68">
        <f t="shared" si="10"/>
        <v>5192.164996401609</v>
      </c>
      <c r="O296" s="68">
        <f>Sheet1!F72</f>
        <v>0.7721839673411078</v>
      </c>
    </row>
    <row r="297" spans="1:15" ht="12.75">
      <c r="A297">
        <v>83</v>
      </c>
      <c r="B297" s="68">
        <f t="shared" si="9"/>
        <v>7726.575351012892</v>
      </c>
      <c r="C297" s="68">
        <f>A297*Sheet1!D36</f>
        <v>2407</v>
      </c>
      <c r="E297" s="68">
        <f t="shared" si="10"/>
        <v>5319.575351012892</v>
      </c>
      <c r="O297" s="68">
        <f>Sheet1!F72</f>
        <v>0.7721839673411078</v>
      </c>
    </row>
    <row r="298" spans="1:15" ht="12.75">
      <c r="A298">
        <v>84</v>
      </c>
      <c r="B298" s="68">
        <f t="shared" si="9"/>
        <v>7884.530073558857</v>
      </c>
      <c r="C298" s="68">
        <f>A298*Sheet1!D36</f>
        <v>2436</v>
      </c>
      <c r="E298" s="68">
        <f t="shared" si="10"/>
        <v>5448.530073558857</v>
      </c>
      <c r="O298" s="68">
        <f>Sheet1!F72</f>
        <v>0.7721839673411078</v>
      </c>
    </row>
    <row r="299" spans="1:15" ht="12.75">
      <c r="A299">
        <v>85</v>
      </c>
      <c r="B299" s="68">
        <f t="shared" si="9"/>
        <v>8044.029164039504</v>
      </c>
      <c r="C299" s="68">
        <f>A299*Sheet1!D36</f>
        <v>2465</v>
      </c>
      <c r="E299" s="68">
        <f t="shared" si="10"/>
        <v>5579.029164039504</v>
      </c>
      <c r="O299" s="68">
        <f>Sheet1!F72</f>
        <v>0.7721839673411078</v>
      </c>
    </row>
    <row r="300" spans="1:15" ht="12.75">
      <c r="A300">
        <v>86</v>
      </c>
      <c r="B300" s="68">
        <f t="shared" si="9"/>
        <v>8205.072622454834</v>
      </c>
      <c r="C300" s="68">
        <f>A300*Sheet1!D36</f>
        <v>2494</v>
      </c>
      <c r="E300" s="68">
        <f t="shared" si="10"/>
        <v>5711.072622454833</v>
      </c>
      <c r="O300" s="68">
        <f>Sheet1!F72</f>
        <v>0.7721839673411078</v>
      </c>
    </row>
    <row r="301" spans="1:15" ht="12.75">
      <c r="A301">
        <v>87</v>
      </c>
      <c r="B301" s="68">
        <f t="shared" si="9"/>
        <v>8367.660448804845</v>
      </c>
      <c r="C301" s="68">
        <f>A301*Sheet1!D36</f>
        <v>2523</v>
      </c>
      <c r="E301" s="68">
        <f t="shared" si="10"/>
        <v>5844.660448804845</v>
      </c>
      <c r="O301" s="68">
        <f>Sheet1!F72</f>
        <v>0.7721839673411078</v>
      </c>
    </row>
    <row r="302" spans="1:15" ht="12.75">
      <c r="A302">
        <v>88</v>
      </c>
      <c r="B302" s="68">
        <f t="shared" si="9"/>
        <v>8531.792643089539</v>
      </c>
      <c r="C302" s="68">
        <f>A302*Sheet1!D36</f>
        <v>2552</v>
      </c>
      <c r="E302" s="68">
        <f t="shared" si="10"/>
        <v>5979.7926430895395</v>
      </c>
      <c r="O302" s="68">
        <f>Sheet1!F72</f>
        <v>0.7721839673411078</v>
      </c>
    </row>
    <row r="303" spans="1:15" ht="12.75">
      <c r="A303">
        <v>89</v>
      </c>
      <c r="B303" s="68">
        <f t="shared" si="9"/>
        <v>8697.469205308915</v>
      </c>
      <c r="C303" s="68">
        <f>A303*Sheet1!D36</f>
        <v>2581</v>
      </c>
      <c r="E303" s="68">
        <f t="shared" si="10"/>
        <v>6116.469205308915</v>
      </c>
      <c r="O303" s="68">
        <f>Sheet1!F72</f>
        <v>0.7721839673411078</v>
      </c>
    </row>
    <row r="304" spans="1:15" ht="12.75">
      <c r="A304">
        <v>90</v>
      </c>
      <c r="B304" s="68">
        <f t="shared" si="9"/>
        <v>8864.690135462974</v>
      </c>
      <c r="C304" s="68">
        <f>A304*Sheet1!D36</f>
        <v>2610</v>
      </c>
      <c r="E304" s="68">
        <f t="shared" si="10"/>
        <v>6254.690135462974</v>
      </c>
      <c r="O304" s="68">
        <f>Sheet1!F72</f>
        <v>0.7721839673411078</v>
      </c>
    </row>
    <row r="305" spans="1:15" ht="12.75">
      <c r="A305">
        <v>91</v>
      </c>
      <c r="B305" s="68">
        <f t="shared" si="9"/>
        <v>9033.455433551713</v>
      </c>
      <c r="C305" s="68">
        <f>A305*Sheet1!D36</f>
        <v>2639</v>
      </c>
      <c r="E305" s="68">
        <f t="shared" si="10"/>
        <v>6394.455433551714</v>
      </c>
      <c r="O305" s="68">
        <f>Sheet1!F72</f>
        <v>0.7721839673411078</v>
      </c>
    </row>
    <row r="306" spans="1:15" ht="12.75">
      <c r="A306">
        <v>92</v>
      </c>
      <c r="B306" s="68">
        <f t="shared" si="9"/>
        <v>9203.765099575136</v>
      </c>
      <c r="C306" s="68">
        <f>A306*Sheet1!D36</f>
        <v>2668</v>
      </c>
      <c r="E306" s="68">
        <f t="shared" si="10"/>
        <v>6535.765099575136</v>
      </c>
      <c r="O306" s="68">
        <f>Sheet1!F72</f>
        <v>0.7721839673411078</v>
      </c>
    </row>
    <row r="307" spans="1:15" ht="12.75">
      <c r="A307">
        <v>93</v>
      </c>
      <c r="B307" s="68">
        <f t="shared" si="9"/>
        <v>9375.61913353324</v>
      </c>
      <c r="C307" s="68">
        <f>A307*Sheet1!D36</f>
        <v>2697</v>
      </c>
      <c r="E307" s="68">
        <f t="shared" si="10"/>
        <v>6678.619133533241</v>
      </c>
      <c r="O307" s="68">
        <f>Sheet1!F72</f>
        <v>0.7721839673411078</v>
      </c>
    </row>
    <row r="308" spans="1:15" ht="12.75">
      <c r="A308">
        <v>94</v>
      </c>
      <c r="B308" s="68">
        <f t="shared" si="9"/>
        <v>9549.017535426028</v>
      </c>
      <c r="C308" s="68">
        <f>A308*Sheet1!D36</f>
        <v>2726</v>
      </c>
      <c r="E308" s="68">
        <f t="shared" si="10"/>
        <v>6823.017535426029</v>
      </c>
      <c r="O308" s="68">
        <f>Sheet1!F72</f>
        <v>0.7721839673411078</v>
      </c>
    </row>
    <row r="309" spans="1:15" ht="12.75">
      <c r="A309">
        <v>95</v>
      </c>
      <c r="B309" s="68">
        <f t="shared" si="9"/>
        <v>9723.960305253499</v>
      </c>
      <c r="C309" s="68">
        <f>A309*Sheet1!D36</f>
        <v>2755</v>
      </c>
      <c r="E309" s="68">
        <f t="shared" si="10"/>
        <v>6968.9603052534985</v>
      </c>
      <c r="O309" s="68">
        <f>Sheet1!F72</f>
        <v>0.7721839673411078</v>
      </c>
    </row>
    <row r="310" spans="1:15" ht="12.75">
      <c r="A310">
        <v>96</v>
      </c>
      <c r="B310" s="68">
        <f t="shared" si="9"/>
        <v>9900.44744301565</v>
      </c>
      <c r="C310" s="68">
        <f>A310*Sheet1!D36</f>
        <v>2784</v>
      </c>
      <c r="E310" s="68">
        <f t="shared" si="10"/>
        <v>7116.44744301565</v>
      </c>
      <c r="O310" s="68">
        <f>Sheet1!F72</f>
        <v>0.7721839673411078</v>
      </c>
    </row>
    <row r="311" spans="1:15" ht="12.75">
      <c r="A311">
        <v>97</v>
      </c>
      <c r="B311" s="68">
        <f t="shared" si="9"/>
        <v>10078.478948712484</v>
      </c>
      <c r="C311" s="68">
        <f>A311*Sheet1!D36</f>
        <v>2813</v>
      </c>
      <c r="E311" s="68">
        <f t="shared" si="10"/>
        <v>7265.4789487124835</v>
      </c>
      <c r="O311" s="68">
        <f>Sheet1!F72</f>
        <v>0.7721839673411078</v>
      </c>
    </row>
    <row r="312" spans="1:15" ht="12.75">
      <c r="A312">
        <v>98</v>
      </c>
      <c r="B312" s="68">
        <f t="shared" si="9"/>
        <v>10258.054822344</v>
      </c>
      <c r="C312" s="68">
        <f>A312*Sheet1!D36</f>
        <v>2842</v>
      </c>
      <c r="E312" s="68">
        <f t="shared" si="10"/>
        <v>7416.054822344</v>
      </c>
      <c r="O312" s="68">
        <f>Sheet1!F72</f>
        <v>0.7721839673411078</v>
      </c>
    </row>
    <row r="313" spans="1:15" ht="12.75">
      <c r="A313">
        <v>99</v>
      </c>
      <c r="B313" s="68">
        <f t="shared" si="9"/>
        <v>10439.1750639102</v>
      </c>
      <c r="C313" s="68">
        <f>A313*Sheet1!D36</f>
        <v>2871</v>
      </c>
      <c r="E313" s="68">
        <f t="shared" si="10"/>
        <v>7568.175063910198</v>
      </c>
      <c r="O313" s="68">
        <f>Sheet1!F72</f>
        <v>0.7721839673411078</v>
      </c>
    </row>
    <row r="314" spans="1:15" ht="12.75">
      <c r="A314">
        <v>100</v>
      </c>
      <c r="B314" s="68">
        <f t="shared" si="9"/>
        <v>10621.83967341108</v>
      </c>
      <c r="C314" s="68">
        <f>A314*Sheet1!D36</f>
        <v>2900</v>
      </c>
      <c r="E314" s="68">
        <f t="shared" si="10"/>
        <v>7721.839673411078</v>
      </c>
      <c r="O314" s="68">
        <f>Sheet1!F72</f>
        <v>0.7721839673411078</v>
      </c>
    </row>
    <row r="315" spans="1:15" ht="12.75">
      <c r="A315">
        <v>105</v>
      </c>
      <c r="B315" s="68">
        <f t="shared" si="9"/>
        <v>11558.328239935714</v>
      </c>
      <c r="C315" s="68">
        <f>A315*Sheet1!D36</f>
        <v>3045</v>
      </c>
      <c r="E315" s="68">
        <f t="shared" si="10"/>
        <v>8513.328239935714</v>
      </c>
      <c r="O315" s="68">
        <f>Sheet1!F72</f>
        <v>0.7721839673411078</v>
      </c>
    </row>
    <row r="316" spans="1:15" ht="12.75">
      <c r="A316">
        <v>110</v>
      </c>
      <c r="B316" s="68">
        <f t="shared" si="9"/>
        <v>12533.426004827405</v>
      </c>
      <c r="C316" s="68">
        <f>A316*Sheet1!D36</f>
        <v>3190</v>
      </c>
      <c r="E316" s="68">
        <f t="shared" si="10"/>
        <v>9343.426004827405</v>
      </c>
      <c r="O316" s="68">
        <f>Sheet1!F72</f>
        <v>0.7721839673411078</v>
      </c>
    </row>
    <row r="317" spans="1:15" ht="12.75">
      <c r="A317">
        <v>115</v>
      </c>
      <c r="B317" s="68">
        <f t="shared" si="9"/>
        <v>13547.13296808615</v>
      </c>
      <c r="C317" s="68">
        <f>A317*Sheet1!D36</f>
        <v>3335</v>
      </c>
      <c r="E317" s="68">
        <f t="shared" si="10"/>
        <v>10212.13296808615</v>
      </c>
      <c r="O317" s="68">
        <f>Sheet1!F72</f>
        <v>0.7721839673411078</v>
      </c>
    </row>
    <row r="318" spans="1:15" ht="12.75">
      <c r="A318">
        <v>120</v>
      </c>
      <c r="B318" s="68">
        <f t="shared" si="9"/>
        <v>14599.449129711953</v>
      </c>
      <c r="C318" s="68">
        <f>A318*Sheet1!D36</f>
        <v>3480</v>
      </c>
      <c r="E318" s="68">
        <f t="shared" si="10"/>
        <v>11119.449129711953</v>
      </c>
      <c r="O318" s="68">
        <f>Sheet1!F72</f>
        <v>0.7721839673411078</v>
      </c>
    </row>
    <row r="319" spans="1:15" ht="12.75">
      <c r="A319">
        <v>125</v>
      </c>
      <c r="B319" s="68">
        <f t="shared" si="9"/>
        <v>15690.37448970481</v>
      </c>
      <c r="C319" s="68">
        <f>A319*Sheet1!D36</f>
        <v>3625</v>
      </c>
      <c r="E319" s="68">
        <f t="shared" si="10"/>
        <v>12065.37448970481</v>
      </c>
      <c r="O319" s="68">
        <f>Sheet1!F72</f>
        <v>0.7721839673411078</v>
      </c>
    </row>
    <row r="320" spans="1:15" ht="12.75">
      <c r="A320">
        <v>130</v>
      </c>
      <c r="B320" s="68">
        <f t="shared" si="9"/>
        <v>16819.90904806472</v>
      </c>
      <c r="C320" s="68">
        <f>A320*Sheet1!D36</f>
        <v>3770</v>
      </c>
      <c r="E320" s="68">
        <f t="shared" si="10"/>
        <v>13049.909048064723</v>
      </c>
      <c r="O320" s="68">
        <f>Sheet1!F72</f>
        <v>0.7721839673411078</v>
      </c>
    </row>
    <row r="321" spans="1:15" ht="12.75">
      <c r="A321">
        <v>135</v>
      </c>
      <c r="B321" s="68">
        <f t="shared" si="9"/>
        <v>17988.05280479169</v>
      </c>
      <c r="C321" s="68">
        <f>A321*Sheet1!D36</f>
        <v>3915</v>
      </c>
      <c r="E321" s="68">
        <f t="shared" si="10"/>
        <v>14073.05280479169</v>
      </c>
      <c r="O321" s="68">
        <f>Sheet1!F72</f>
        <v>0.7721839673411078</v>
      </c>
    </row>
    <row r="322" spans="1:15" ht="12.75">
      <c r="A322">
        <v>140</v>
      </c>
      <c r="B322" s="68">
        <f t="shared" si="9"/>
        <v>19194.805759885712</v>
      </c>
      <c r="C322" s="68">
        <f>A322*Sheet1!D36</f>
        <v>4060</v>
      </c>
      <c r="E322" s="68">
        <f t="shared" si="10"/>
        <v>15134.805759885714</v>
      </c>
      <c r="O322" s="68">
        <f>Sheet1!F72</f>
        <v>0.7721839673411078</v>
      </c>
    </row>
    <row r="323" spans="1:15" ht="12.75">
      <c r="A323">
        <v>145</v>
      </c>
      <c r="B323" s="68">
        <f t="shared" si="9"/>
        <v>20440.16791334679</v>
      </c>
      <c r="C323" s="68">
        <f>A323*Sheet1!D36</f>
        <v>4205</v>
      </c>
      <c r="E323" s="68">
        <f t="shared" si="10"/>
        <v>16235.167913346791</v>
      </c>
      <c r="O323" s="68">
        <f>Sheet1!F72</f>
        <v>0.7721839673411078</v>
      </c>
    </row>
    <row r="324" spans="1:15" ht="12.75">
      <c r="A324">
        <v>150</v>
      </c>
      <c r="B324" s="68">
        <f t="shared" si="9"/>
        <v>21724.139265174927</v>
      </c>
      <c r="C324" s="68">
        <f>A324*Sheet1!D36</f>
        <v>4350</v>
      </c>
      <c r="E324" s="68">
        <f t="shared" si="10"/>
        <v>17374.139265174927</v>
      </c>
      <c r="O324" s="68">
        <f>Sheet1!F72</f>
        <v>0.7721839673411078</v>
      </c>
    </row>
    <row r="325" spans="1:15" ht="12.75">
      <c r="A325">
        <v>155</v>
      </c>
      <c r="B325" s="68">
        <f aca="true" t="shared" si="11" ref="B325:B334">C325+E325</f>
        <v>23046.719815370117</v>
      </c>
      <c r="C325" s="68">
        <f>A325*Sheet1!D36</f>
        <v>4495</v>
      </c>
      <c r="E325" s="68">
        <f aca="true" t="shared" si="12" ref="E325:E334">(A325*A325)*O325</f>
        <v>18551.719815370117</v>
      </c>
      <c r="O325" s="68">
        <f>Sheet1!F72</f>
        <v>0.7721839673411078</v>
      </c>
    </row>
    <row r="326" spans="1:15" ht="12.75">
      <c r="A326">
        <v>160</v>
      </c>
      <c r="B326" s="68">
        <f t="shared" si="11"/>
        <v>24407.90956393236</v>
      </c>
      <c r="C326" s="68">
        <f>A326*Sheet1!D36</f>
        <v>4640</v>
      </c>
      <c r="E326" s="68">
        <f t="shared" si="12"/>
        <v>19767.90956393236</v>
      </c>
      <c r="O326" s="68">
        <f>Sheet1!F72</f>
        <v>0.7721839673411078</v>
      </c>
    </row>
    <row r="327" spans="1:15" ht="12.75">
      <c r="A327">
        <v>165</v>
      </c>
      <c r="B327" s="68">
        <f t="shared" si="11"/>
        <v>25807.70851086166</v>
      </c>
      <c r="C327" s="68">
        <f>A327*Sheet1!D36</f>
        <v>4785</v>
      </c>
      <c r="E327" s="68">
        <f t="shared" si="12"/>
        <v>21022.70851086166</v>
      </c>
      <c r="O327" s="68">
        <f>Sheet1!F72</f>
        <v>0.7721839673411078</v>
      </c>
    </row>
    <row r="328" spans="1:15" ht="12.75">
      <c r="A328">
        <v>170</v>
      </c>
      <c r="B328" s="68">
        <f t="shared" si="11"/>
        <v>27246.116656158018</v>
      </c>
      <c r="C328" s="68">
        <f>A328*Sheet1!D36</f>
        <v>4930</v>
      </c>
      <c r="E328" s="68">
        <f t="shared" si="12"/>
        <v>22316.116656158018</v>
      </c>
      <c r="O328" s="68">
        <f>Sheet1!F72</f>
        <v>0.7721839673411078</v>
      </c>
    </row>
    <row r="329" spans="1:15" ht="12.75">
      <c r="A329">
        <v>175</v>
      </c>
      <c r="B329" s="68">
        <f t="shared" si="11"/>
        <v>28723.133999821428</v>
      </c>
      <c r="C329" s="68">
        <f>A329*Sheet1!D36</f>
        <v>5075</v>
      </c>
      <c r="E329" s="68">
        <f t="shared" si="12"/>
        <v>23648.133999821428</v>
      </c>
      <c r="O329" s="68">
        <f>Sheet1!F72</f>
        <v>0.7721839673411078</v>
      </c>
    </row>
    <row r="330" spans="1:15" ht="12.75">
      <c r="A330">
        <v>180</v>
      </c>
      <c r="B330" s="68">
        <f t="shared" si="11"/>
        <v>30238.760541851894</v>
      </c>
      <c r="C330" s="68">
        <f>A330*Sheet1!D36</f>
        <v>5220</v>
      </c>
      <c r="E330" s="68">
        <f t="shared" si="12"/>
        <v>25018.760541851894</v>
      </c>
      <c r="O330" s="68">
        <f>Sheet1!F72</f>
        <v>0.7721839673411078</v>
      </c>
    </row>
    <row r="331" spans="1:15" ht="12.75">
      <c r="A331">
        <v>185</v>
      </c>
      <c r="B331" s="68">
        <f t="shared" si="11"/>
        <v>31792.996282249416</v>
      </c>
      <c r="C331" s="68">
        <f>A331*Sheet1!D36</f>
        <v>5365</v>
      </c>
      <c r="E331" s="68">
        <f t="shared" si="12"/>
        <v>26427.996282249416</v>
      </c>
      <c r="O331" s="68">
        <f>Sheet1!F72</f>
        <v>0.7721839673411078</v>
      </c>
    </row>
    <row r="332" spans="1:15" ht="12.75">
      <c r="A332">
        <v>190</v>
      </c>
      <c r="B332" s="68">
        <f t="shared" si="11"/>
        <v>33385.841221013994</v>
      </c>
      <c r="C332" s="68">
        <f>A332*Sheet1!D36</f>
        <v>5510</v>
      </c>
      <c r="E332" s="68">
        <f t="shared" si="12"/>
        <v>27875.841221013994</v>
      </c>
      <c r="O332" s="68">
        <f>Sheet1!F72</f>
        <v>0.7721839673411078</v>
      </c>
    </row>
    <row r="333" spans="1:15" ht="12.75">
      <c r="A333">
        <v>195</v>
      </c>
      <c r="B333" s="68">
        <f t="shared" si="11"/>
        <v>35017.295358145624</v>
      </c>
      <c r="C333" s="68">
        <f>A333*Sheet1!D36</f>
        <v>5655</v>
      </c>
      <c r="E333" s="68">
        <f t="shared" si="12"/>
        <v>29362.295358145624</v>
      </c>
      <c r="O333" s="68">
        <f>Sheet1!F72</f>
        <v>0.7721839673411078</v>
      </c>
    </row>
    <row r="334" spans="1:15" ht="12.75">
      <c r="A334">
        <v>200</v>
      </c>
      <c r="B334" s="68">
        <f t="shared" si="11"/>
        <v>36687.35869364432</v>
      </c>
      <c r="C334" s="68">
        <f>A334*Sheet1!D36</f>
        <v>5800</v>
      </c>
      <c r="E334" s="68">
        <f t="shared" si="12"/>
        <v>30887.358693644313</v>
      </c>
      <c r="O334" s="68">
        <f>Sheet1!F72</f>
        <v>0.7721839673411078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J11" sqref="J11"/>
    </sheetView>
  </sheetViews>
  <sheetFormatPr defaultColWidth="11.421875" defaultRowHeight="12.75"/>
  <cols>
    <col min="2" max="2" width="22.57421875" style="0" customWidth="1"/>
    <col min="9" max="9" width="13.421875" style="0" customWidth="1"/>
    <col min="11" max="11" width="14.140625" style="0" customWidth="1"/>
    <col min="15" max="15" width="11.421875" style="68" customWidth="1"/>
  </cols>
  <sheetData>
    <row r="3" spans="1:15" ht="12.75">
      <c r="A3" t="s">
        <v>111</v>
      </c>
      <c r="B3" t="s">
        <v>112</v>
      </c>
      <c r="C3" t="s">
        <v>113</v>
      </c>
      <c r="E3" t="s">
        <v>114</v>
      </c>
      <c r="H3" t="s">
        <v>115</v>
      </c>
      <c r="I3" t="s">
        <v>116</v>
      </c>
      <c r="J3" t="s">
        <v>117</v>
      </c>
      <c r="K3" t="s">
        <v>118</v>
      </c>
      <c r="L3" t="s">
        <v>119</v>
      </c>
      <c r="O3" s="68" t="s">
        <v>121</v>
      </c>
    </row>
    <row r="5" spans="1:16" ht="12.75">
      <c r="A5">
        <v>0.1</v>
      </c>
      <c r="B5" s="68">
        <f aca="true" t="shared" si="0" ref="B5:B68">C5+E5</f>
        <v>2.9044588795557376</v>
      </c>
      <c r="C5" s="68">
        <f>A5*Sheet1!D36</f>
        <v>2.9000000000000004</v>
      </c>
      <c r="E5" s="68">
        <f aca="true" t="shared" si="1" ref="E5:E68">(A5*A5)*O5</f>
        <v>0.004458879555737069</v>
      </c>
      <c r="I5" s="106"/>
      <c r="O5" s="106">
        <f>Sheet1!F74</f>
        <v>0.4458879555737068</v>
      </c>
      <c r="P5" s="106"/>
    </row>
    <row r="6" spans="1:15" ht="12.75">
      <c r="A6">
        <v>0.2</v>
      </c>
      <c r="B6" s="68">
        <f t="shared" si="0"/>
        <v>5.817835518222949</v>
      </c>
      <c r="C6" s="68">
        <f>A6*Sheet1!D36</f>
        <v>5.800000000000001</v>
      </c>
      <c r="E6" s="68">
        <f t="shared" si="1"/>
        <v>0.017835518222948276</v>
      </c>
      <c r="I6" s="106"/>
      <c r="O6" s="106">
        <f>Sheet1!F74</f>
        <v>0.4458879555737068</v>
      </c>
    </row>
    <row r="7" spans="1:15" ht="12.75">
      <c r="A7">
        <v>0.3</v>
      </c>
      <c r="B7" s="68">
        <f t="shared" si="0"/>
        <v>8.740129916001633</v>
      </c>
      <c r="C7" s="68">
        <f>A7*Sheet1!D36</f>
        <v>8.7</v>
      </c>
      <c r="E7" s="68">
        <f t="shared" si="1"/>
        <v>0.04012991600163361</v>
      </c>
      <c r="H7">
        <v>2</v>
      </c>
      <c r="I7" s="106">
        <f>(0.5*Sheet1!D80*(3.141593*((Sheet1!D13/2)*(Sheet1!D13/2)))*(H7*H7*H7)*(Sheet1!D81/100))</f>
        <v>0.5077440559867951</v>
      </c>
      <c r="J7" s="68" t="e">
        <f>VLOOKUP(I7,B5:C334,2,TRUE)</f>
        <v>#N/A</v>
      </c>
      <c r="K7" s="68" t="e">
        <f>J7/Sheet1!D36*Sheet1!D82</f>
        <v>#N/A</v>
      </c>
      <c r="L7" s="68" t="e">
        <f aca="true" t="shared" si="2" ref="L7:L27">J7-K7</f>
        <v>#N/A</v>
      </c>
      <c r="O7" s="106">
        <f>Sheet1!F74</f>
        <v>0.4458879555737068</v>
      </c>
    </row>
    <row r="8" spans="1:15" ht="12.75">
      <c r="A8">
        <v>0.4</v>
      </c>
      <c r="B8" s="68">
        <f t="shared" si="0"/>
        <v>11.671342072891795</v>
      </c>
      <c r="C8" s="68">
        <f>A8*Sheet1!D36</f>
        <v>11.600000000000001</v>
      </c>
      <c r="E8" s="68">
        <f t="shared" si="1"/>
        <v>0.0713420728917931</v>
      </c>
      <c r="H8">
        <v>2.5</v>
      </c>
      <c r="I8" s="106">
        <f>(0.5*Sheet1!D80*(3.141593*((Sheet1!D13/2)*(Sheet1!D13/2)))*(H8*H8*H8)*(Sheet1!D81/100))</f>
        <v>0.9916876093492091</v>
      </c>
      <c r="J8" s="68" t="e">
        <f>VLOOKUP(I8,B5:C334,2,TRUE)</f>
        <v>#N/A</v>
      </c>
      <c r="K8" s="68" t="e">
        <f>J8/Sheet1!D36*Sheet1!D82</f>
        <v>#N/A</v>
      </c>
      <c r="L8" s="68" t="e">
        <f t="shared" si="2"/>
        <v>#N/A</v>
      </c>
      <c r="O8" s="106">
        <f>Sheet1!F74</f>
        <v>0.4458879555737068</v>
      </c>
    </row>
    <row r="9" spans="1:15" ht="12.75">
      <c r="A9">
        <v>0.5</v>
      </c>
      <c r="B9" s="68">
        <f t="shared" si="0"/>
        <v>14.611471988893427</v>
      </c>
      <c r="C9" s="68">
        <f>A9*Sheet1!D36</f>
        <v>14.5</v>
      </c>
      <c r="E9" s="68">
        <f t="shared" si="1"/>
        <v>0.1114719888934267</v>
      </c>
      <c r="H9">
        <v>3</v>
      </c>
      <c r="I9" s="106">
        <f>(0.5*Sheet1!D80*(3.141593*((Sheet1!D13/2)*(Sheet1!D13/2)))*(H9*H9*H9)*(Sheet1!D81/100))</f>
        <v>1.7136361889554332</v>
      </c>
      <c r="J9" s="68" t="e">
        <f>VLOOKUP(I9,B5:C334,2,TRUE)</f>
        <v>#N/A</v>
      </c>
      <c r="K9" s="68" t="e">
        <f>J9/Sheet1!D36*Sheet1!D82</f>
        <v>#N/A</v>
      </c>
      <c r="L9" s="68" t="e">
        <f t="shared" si="2"/>
        <v>#N/A</v>
      </c>
      <c r="O9" s="106">
        <f>Sheet1!F74</f>
        <v>0.4458879555737068</v>
      </c>
    </row>
    <row r="10" spans="1:15" ht="12.75">
      <c r="A10">
        <v>0.6</v>
      </c>
      <c r="B10" s="68">
        <f t="shared" si="0"/>
        <v>17.560519664006534</v>
      </c>
      <c r="C10" s="68">
        <f>A10*Sheet1!D36</f>
        <v>17.4</v>
      </c>
      <c r="E10" s="68">
        <f t="shared" si="1"/>
        <v>0.16051966400653445</v>
      </c>
      <c r="H10">
        <v>3.5</v>
      </c>
      <c r="I10" s="106">
        <f>(0.5*Sheet1!D80*(3.141593*((Sheet1!D13/2)*(Sheet1!D13/2)))*(H10*H10*H10)*(Sheet1!D81/100))</f>
        <v>2.72119080005423</v>
      </c>
      <c r="J10" s="68" t="e">
        <f>VLOOKUP(I10,B5:C334,2,TRUE)</f>
        <v>#N/A</v>
      </c>
      <c r="K10" s="68" t="e">
        <f>J10/Sheet1!D36*Sheet1!D82</f>
        <v>#N/A</v>
      </c>
      <c r="L10" s="68" t="e">
        <f t="shared" si="2"/>
        <v>#N/A</v>
      </c>
      <c r="O10" s="106">
        <f>Sheet1!F74</f>
        <v>0.4458879555737068</v>
      </c>
    </row>
    <row r="11" spans="1:15" ht="12.75">
      <c r="A11">
        <v>0.7</v>
      </c>
      <c r="B11" s="68">
        <f t="shared" si="0"/>
        <v>20.518485098231114</v>
      </c>
      <c r="C11" s="68">
        <f>A11*Sheet1!D36</f>
        <v>20.299999999999997</v>
      </c>
      <c r="E11" s="68">
        <f t="shared" si="1"/>
        <v>0.2184850982311163</v>
      </c>
      <c r="H11">
        <v>4</v>
      </c>
      <c r="I11" s="106">
        <f>(0.5*Sheet1!D80*(3.141593*((Sheet1!D13/2)*(Sheet1!D13/2)))*(H11*H11*H11)*(Sheet1!D81/100))</f>
        <v>4.0619524478943605</v>
      </c>
      <c r="J11" s="68">
        <f>VLOOKUP(I11,B5:C334,2,TRUE)</f>
        <v>2.9000000000000004</v>
      </c>
      <c r="K11" s="68">
        <f>J11/Sheet1!D36*Sheet1!D82</f>
        <v>0.13999999999999999</v>
      </c>
      <c r="L11" s="68">
        <f t="shared" si="2"/>
        <v>2.7600000000000002</v>
      </c>
      <c r="O11" s="106">
        <f>Sheet1!F74</f>
        <v>0.4458879555737068</v>
      </c>
    </row>
    <row r="12" spans="1:15" ht="12.75">
      <c r="A12">
        <v>0.8</v>
      </c>
      <c r="B12" s="68">
        <f t="shared" si="0"/>
        <v>23.485368291567177</v>
      </c>
      <c r="C12" s="68">
        <f>A12*Sheet1!D36</f>
        <v>23.200000000000003</v>
      </c>
      <c r="E12" s="68">
        <f t="shared" si="1"/>
        <v>0.2853682915671724</v>
      </c>
      <c r="H12">
        <v>4.5</v>
      </c>
      <c r="I12" s="106">
        <f>(0.5*Sheet1!D80*(3.141593*((Sheet1!D13/2)*(Sheet1!D13/2)))*(H12*H12*H12)*(Sheet1!D81/100))</f>
        <v>5.783522137724588</v>
      </c>
      <c r="J12" s="68">
        <f>VLOOKUP(I12,B5:C334,2,TRUE)</f>
        <v>2.9000000000000004</v>
      </c>
      <c r="K12" s="68">
        <f>J12/Sheet1!D36*Sheet1!D82</f>
        <v>0.13999999999999999</v>
      </c>
      <c r="L12" s="68">
        <f t="shared" si="2"/>
        <v>2.7600000000000002</v>
      </c>
      <c r="O12" s="106">
        <f>Sheet1!F74</f>
        <v>0.4458879555737068</v>
      </c>
    </row>
    <row r="13" spans="1:15" ht="12.75">
      <c r="A13">
        <v>0.9</v>
      </c>
      <c r="B13" s="68">
        <f t="shared" si="0"/>
        <v>26.461169244014705</v>
      </c>
      <c r="C13" s="68">
        <f>A13*Sheet1!D36</f>
        <v>26.1</v>
      </c>
      <c r="E13" s="68">
        <f t="shared" si="1"/>
        <v>0.3611692440147025</v>
      </c>
      <c r="H13">
        <v>5</v>
      </c>
      <c r="I13" s="106">
        <f>(0.5*Sheet1!D80*(3.141593*((Sheet1!D13/2)*(Sheet1!D13/2)))*(H13*H13*H13)*(Sheet1!D81/100))</f>
        <v>7.933500874793673</v>
      </c>
      <c r="J13" s="68">
        <f>VLOOKUP(I13,B5:C334,2,TRUE)</f>
        <v>5.800000000000001</v>
      </c>
      <c r="K13" s="68">
        <f>J13/Sheet1!D36*Sheet1!D82</f>
        <v>0.27999999999999997</v>
      </c>
      <c r="L13" s="68">
        <f t="shared" si="2"/>
        <v>5.5200000000000005</v>
      </c>
      <c r="O13" s="106">
        <f>Sheet1!F74</f>
        <v>0.4458879555737068</v>
      </c>
    </row>
    <row r="14" spans="1:15" ht="12.75">
      <c r="A14">
        <v>1</v>
      </c>
      <c r="B14" s="68">
        <f t="shared" si="0"/>
        <v>29.445887955573706</v>
      </c>
      <c r="C14" s="68">
        <f>A14*Sheet1!D36</f>
        <v>29</v>
      </c>
      <c r="E14" s="68">
        <f t="shared" si="1"/>
        <v>0.4458879555737068</v>
      </c>
      <c r="H14">
        <v>5.5</v>
      </c>
      <c r="I14" s="106">
        <f>(0.5*Sheet1!D80*(3.141593*((Sheet1!D13/2)*(Sheet1!D13/2)))*(H14*H14*H14)*(Sheet1!D81/100))</f>
        <v>10.559489664350378</v>
      </c>
      <c r="J14" s="68">
        <f>VLOOKUP(I14,B5:C334,2,TRUE)</f>
        <v>8.7</v>
      </c>
      <c r="K14" s="68">
        <f>J14/Sheet1!D36*Sheet1!D82</f>
        <v>0.42</v>
      </c>
      <c r="L14" s="68">
        <f t="shared" si="2"/>
        <v>8.28</v>
      </c>
      <c r="O14" s="106">
        <f>Sheet1!F74</f>
        <v>0.4458879555737068</v>
      </c>
    </row>
    <row r="15" spans="1:15" ht="12.75">
      <c r="A15">
        <v>1.1</v>
      </c>
      <c r="B15" s="68">
        <f t="shared" si="0"/>
        <v>32.43952442624419</v>
      </c>
      <c r="C15" s="68">
        <f>A15*Sheet1!D36</f>
        <v>31.900000000000002</v>
      </c>
      <c r="E15" s="68">
        <f t="shared" si="1"/>
        <v>0.5395244262441853</v>
      </c>
      <c r="H15">
        <v>6</v>
      </c>
      <c r="I15" s="106">
        <f>(0.5*Sheet1!D80*(3.141593*((Sheet1!D13/2)*(Sheet1!D13/2)))*(H15*H15*H15)*(Sheet1!D81/100))</f>
        <v>13.709089511643466</v>
      </c>
      <c r="J15" s="68">
        <f>VLOOKUP(I15,B5:C334,2,TRUE)</f>
        <v>11.600000000000001</v>
      </c>
      <c r="K15" s="68">
        <f>J15/Sheet1!D36*Sheet1!D82</f>
        <v>0.5599999999999999</v>
      </c>
      <c r="L15" s="68">
        <f t="shared" si="2"/>
        <v>11.040000000000001</v>
      </c>
      <c r="O15" s="106">
        <f>Sheet1!F74</f>
        <v>0.4458879555737068</v>
      </c>
    </row>
    <row r="16" spans="1:15" ht="12.75">
      <c r="A16">
        <v>1.2</v>
      </c>
      <c r="B16" s="68">
        <f t="shared" si="0"/>
        <v>35.44207865602613</v>
      </c>
      <c r="C16" s="68">
        <f>A16*Sheet1!D36</f>
        <v>34.8</v>
      </c>
      <c r="E16" s="68">
        <f t="shared" si="1"/>
        <v>0.6420786560261378</v>
      </c>
      <c r="H16">
        <v>6.5</v>
      </c>
      <c r="I16" s="106">
        <f>(0.5*Sheet1!D80*(3.141593*((Sheet1!D13/2)*(Sheet1!D13/2)))*(H16*H16*H16)*(Sheet1!D81/100))</f>
        <v>17.4299014219217</v>
      </c>
      <c r="J16" s="68">
        <f>VLOOKUP(I16,B5:C334,2,TRUE)</f>
        <v>14.5</v>
      </c>
      <c r="K16" s="68">
        <f>J16/Sheet1!D36*Sheet1!D82</f>
        <v>0.7</v>
      </c>
      <c r="L16" s="68">
        <f t="shared" si="2"/>
        <v>13.8</v>
      </c>
      <c r="O16" s="106">
        <f>Sheet1!F74</f>
        <v>0.4458879555737068</v>
      </c>
    </row>
    <row r="17" spans="1:15" ht="12.75">
      <c r="A17">
        <v>1.3</v>
      </c>
      <c r="B17" s="68">
        <f t="shared" si="0"/>
        <v>38.45355064491957</v>
      </c>
      <c r="C17" s="68">
        <f>A17*Sheet1!D36</f>
        <v>37.7</v>
      </c>
      <c r="E17" s="68">
        <f t="shared" si="1"/>
        <v>0.7535506449195646</v>
      </c>
      <c r="H17">
        <v>7</v>
      </c>
      <c r="I17" s="106">
        <f>(0.5*Sheet1!D80*(3.141593*((Sheet1!D13/2)*(Sheet1!D13/2)))*(H17*H17*H17)*(Sheet1!D81/100))</f>
        <v>21.76952640043384</v>
      </c>
      <c r="J17" s="68">
        <f>VLOOKUP(I17,B5:C334,2,TRUE)</f>
        <v>20.299999999999997</v>
      </c>
      <c r="K17" s="68">
        <f>J17/Sheet1!D36*Sheet1!D82</f>
        <v>0.9799999999999999</v>
      </c>
      <c r="L17" s="68">
        <f t="shared" si="2"/>
        <v>19.319999999999997</v>
      </c>
      <c r="O17" s="106">
        <f>Sheet1!F74</f>
        <v>0.4458879555737068</v>
      </c>
    </row>
    <row r="18" spans="1:15" ht="12.75">
      <c r="A18">
        <v>1.4</v>
      </c>
      <c r="B18" s="68">
        <f t="shared" si="0"/>
        <v>41.47394039292446</v>
      </c>
      <c r="C18" s="68">
        <f>A18*Sheet1!D36</f>
        <v>40.599999999999994</v>
      </c>
      <c r="E18" s="68">
        <f t="shared" si="1"/>
        <v>0.8739403929244652</v>
      </c>
      <c r="H18">
        <v>7.5</v>
      </c>
      <c r="I18" s="106">
        <f>(0.5*Sheet1!D80*(3.141593*((Sheet1!D13/2)*(Sheet1!D13/2)))*(H18*H18*H18)*(Sheet1!D81/100))</f>
        <v>26.775565452428644</v>
      </c>
      <c r="J18" s="68">
        <f>VLOOKUP(I18,B5:C334,2,TRUE)</f>
        <v>26.1</v>
      </c>
      <c r="K18" s="68">
        <f>J18/Sheet1!D36*Sheet1!D82</f>
        <v>1.26</v>
      </c>
      <c r="L18" s="68">
        <f t="shared" si="2"/>
        <v>24.84</v>
      </c>
      <c r="O18" s="106">
        <f>Sheet1!F74</f>
        <v>0.4458879555737068</v>
      </c>
    </row>
    <row r="19" spans="1:15" ht="12.75">
      <c r="A19">
        <v>1.5</v>
      </c>
      <c r="B19" s="68">
        <f t="shared" si="0"/>
        <v>44.50324790004084</v>
      </c>
      <c r="C19" s="68">
        <f>A19*Sheet1!D36</f>
        <v>43.5</v>
      </c>
      <c r="E19" s="68">
        <f t="shared" si="1"/>
        <v>1.0032479000408403</v>
      </c>
      <c r="H19">
        <v>8</v>
      </c>
      <c r="I19" s="106">
        <f>(0.5*Sheet1!D80*(3.141593*((Sheet1!D13/2)*(Sheet1!D13/2)))*(H19*H19*H19)*(Sheet1!D81/100))</f>
        <v>32.495619583154884</v>
      </c>
      <c r="J19" s="68">
        <f>VLOOKUP(I19,B5:C334,2,TRUE)</f>
        <v>31.900000000000002</v>
      </c>
      <c r="K19" s="68">
        <f>J19/Sheet1!D36*Sheet1!D82</f>
        <v>1.54</v>
      </c>
      <c r="L19" s="68">
        <f t="shared" si="2"/>
        <v>30.360000000000003</v>
      </c>
      <c r="O19" s="106">
        <f>Sheet1!F74</f>
        <v>0.4458879555737068</v>
      </c>
    </row>
    <row r="20" spans="1:15" ht="12.75">
      <c r="A20">
        <v>1.6</v>
      </c>
      <c r="B20" s="68">
        <f t="shared" si="0"/>
        <v>47.541473166268695</v>
      </c>
      <c r="C20" s="68">
        <f>A20*Sheet1!D36</f>
        <v>46.400000000000006</v>
      </c>
      <c r="E20" s="68">
        <f t="shared" si="1"/>
        <v>1.1414731662686897</v>
      </c>
      <c r="H20">
        <v>8.5</v>
      </c>
      <c r="I20" s="106">
        <f>(0.5*Sheet1!D80*(3.141593*((Sheet1!D13/2)*(Sheet1!D13/2)))*(H20*H20*H20)*(Sheet1!D81/100))</f>
        <v>38.97728979786132</v>
      </c>
      <c r="J20" s="68">
        <f>VLOOKUP(I20,B5:C334,2,TRUE)</f>
        <v>37.7</v>
      </c>
      <c r="K20" s="68">
        <f>J20/Sheet1!D36*Sheet1!D82</f>
        <v>1.8199999999999998</v>
      </c>
      <c r="L20" s="68">
        <f t="shared" si="2"/>
        <v>35.88</v>
      </c>
      <c r="O20" s="106">
        <f>Sheet1!F74</f>
        <v>0.4458879555737068</v>
      </c>
    </row>
    <row r="21" spans="1:15" ht="12.75">
      <c r="A21">
        <v>1.7</v>
      </c>
      <c r="B21" s="68">
        <f t="shared" si="0"/>
        <v>50.58861619160801</v>
      </c>
      <c r="C21" s="68">
        <f>A21*Sheet1!D36</f>
        <v>49.3</v>
      </c>
      <c r="E21" s="68">
        <f t="shared" si="1"/>
        <v>1.2886161916080126</v>
      </c>
      <c r="H21">
        <v>9</v>
      </c>
      <c r="I21" s="106">
        <f>(0.5*Sheet1!D80*(3.141593*((Sheet1!D13/2)*(Sheet1!D13/2)))*(H21*H21*H21)*(Sheet1!D81/100))</f>
        <v>46.2681771017967</v>
      </c>
      <c r="J21" s="68">
        <f>VLOOKUP(I21,B5:C334,2,TRUE)</f>
        <v>43.5</v>
      </c>
      <c r="K21" s="68">
        <f>J21/Sheet1!D36*Sheet1!D82</f>
        <v>2.0999999999999996</v>
      </c>
      <c r="L21" s="68">
        <f t="shared" si="2"/>
        <v>41.4</v>
      </c>
      <c r="O21" s="106">
        <f>Sheet1!F74</f>
        <v>0.4458879555737068</v>
      </c>
    </row>
    <row r="22" spans="1:15" ht="12.75">
      <c r="A22">
        <v>1.8</v>
      </c>
      <c r="B22" s="68">
        <f t="shared" si="0"/>
        <v>53.64467697605881</v>
      </c>
      <c r="C22" s="68">
        <f>A22*Sheet1!D36</f>
        <v>52.2</v>
      </c>
      <c r="E22" s="68">
        <f t="shared" si="1"/>
        <v>1.44467697605881</v>
      </c>
      <c r="H22">
        <v>9.5</v>
      </c>
      <c r="I22" s="106">
        <f>(0.5*Sheet1!D80*(3.141593*((Sheet1!D13/2)*(Sheet1!D13/2)))*(H22*H22*H22)*(Sheet1!D81/100))</f>
        <v>54.4158825002098</v>
      </c>
      <c r="J22" s="68">
        <f>VLOOKUP(I22,B5:C334,2,TRUE)</f>
        <v>52.2</v>
      </c>
      <c r="K22" s="68">
        <f>J22/Sheet1!D36*Sheet1!D82</f>
        <v>2.52</v>
      </c>
      <c r="L22" s="68">
        <f t="shared" si="2"/>
        <v>49.68</v>
      </c>
      <c r="O22" s="106">
        <f>Sheet1!F74</f>
        <v>0.4458879555737068</v>
      </c>
    </row>
    <row r="23" spans="1:15" ht="12.75">
      <c r="A23">
        <v>1.9</v>
      </c>
      <c r="B23" s="68">
        <f t="shared" si="0"/>
        <v>56.70965551962107</v>
      </c>
      <c r="C23" s="68">
        <f>A23*Sheet1!D36</f>
        <v>55.099999999999994</v>
      </c>
      <c r="E23" s="68">
        <f t="shared" si="1"/>
        <v>1.6096555196210816</v>
      </c>
      <c r="H23">
        <v>10</v>
      </c>
      <c r="I23" s="106">
        <f>(0.5*Sheet1!D80*(3.141593*((Sheet1!D13/2)*(Sheet1!D13/2)))*(H23*H23*H23)*(Sheet1!D81/100))</f>
        <v>63.46800699834938</v>
      </c>
      <c r="J23" s="68">
        <f>VLOOKUP(I23,B5:C334,2,TRUE)</f>
        <v>60.900000000000006</v>
      </c>
      <c r="K23" s="68">
        <f>J23/Sheet1!D36*Sheet1!D82</f>
        <v>2.94</v>
      </c>
      <c r="L23" s="68">
        <f t="shared" si="2"/>
        <v>57.96000000000001</v>
      </c>
      <c r="O23" s="106">
        <f>Sheet1!F74</f>
        <v>0.4458879555737068</v>
      </c>
    </row>
    <row r="24" spans="1:15" ht="12.75">
      <c r="A24">
        <v>2</v>
      </c>
      <c r="B24" s="68">
        <f t="shared" si="0"/>
        <v>59.783551822294825</v>
      </c>
      <c r="C24" s="68">
        <f>A24*Sheet1!D36</f>
        <v>58</v>
      </c>
      <c r="E24" s="68">
        <f t="shared" si="1"/>
        <v>1.7835518222948272</v>
      </c>
      <c r="H24">
        <v>10.5</v>
      </c>
      <c r="I24" s="106">
        <f>(0.5*Sheet1!D80*(3.141593*((Sheet1!D13/2)*(Sheet1!D13/2)))*(H24*H24*H24)*(Sheet1!D81/100))</f>
        <v>73.4721516014642</v>
      </c>
      <c r="J24" s="68">
        <f>VLOOKUP(I24,B5:C334,2,TRUE)</f>
        <v>69.6</v>
      </c>
      <c r="K24" s="68">
        <f>J24/Sheet1!D36*Sheet1!D82</f>
        <v>3.36</v>
      </c>
      <c r="L24" s="68">
        <f t="shared" si="2"/>
        <v>66.24</v>
      </c>
      <c r="O24" s="106">
        <f>Sheet1!F74</f>
        <v>0.4458879555737068</v>
      </c>
    </row>
    <row r="25" spans="1:15" ht="12.75">
      <c r="A25">
        <v>2.1</v>
      </c>
      <c r="B25" s="68">
        <f t="shared" si="0"/>
        <v>62.866365884080054</v>
      </c>
      <c r="C25" s="68">
        <f>A25*Sheet1!D36</f>
        <v>60.900000000000006</v>
      </c>
      <c r="E25" s="68">
        <f t="shared" si="1"/>
        <v>1.966365884080047</v>
      </c>
      <c r="H25">
        <v>11</v>
      </c>
      <c r="I25" s="106">
        <f>(0.5*Sheet1!D80*(3.141593*((Sheet1!D13/2)*(Sheet1!D13/2)))*(H25*H25*H25)*(Sheet1!D81/100))</f>
        <v>84.47591731480303</v>
      </c>
      <c r="J25" s="68">
        <f>VLOOKUP(I25,B5:C334,2,TRUE)</f>
        <v>78.30000000000001</v>
      </c>
      <c r="K25" s="68">
        <f>J25/Sheet1!D36*Sheet1!D82</f>
        <v>3.78</v>
      </c>
      <c r="L25" s="68">
        <f t="shared" si="2"/>
        <v>74.52000000000001</v>
      </c>
      <c r="O25" s="106">
        <f>Sheet1!F74</f>
        <v>0.4458879555737068</v>
      </c>
    </row>
    <row r="26" spans="1:15" ht="12.75">
      <c r="A26">
        <v>2.2</v>
      </c>
      <c r="B26" s="68">
        <f t="shared" si="0"/>
        <v>65.95809770497675</v>
      </c>
      <c r="C26" s="68">
        <f>A26*Sheet1!D36</f>
        <v>63.800000000000004</v>
      </c>
      <c r="E26" s="68">
        <f t="shared" si="1"/>
        <v>2.158097704976741</v>
      </c>
      <c r="H26">
        <v>11.5</v>
      </c>
      <c r="I26" s="106">
        <f>(0.5*Sheet1!D80*(3.141593*((Sheet1!D13/2)*(Sheet1!D13/2)))*(H26*H26*H26)*(Sheet1!D81/100))</f>
        <v>96.52690514361463</v>
      </c>
      <c r="J26" s="68">
        <f>VLOOKUP(I26,B5:C334,2,TRUE)</f>
        <v>89.9</v>
      </c>
      <c r="K26" s="68">
        <f>J26/Sheet1!D36*Sheet1!D82</f>
        <v>4.34</v>
      </c>
      <c r="L26" s="68">
        <f t="shared" si="2"/>
        <v>85.56</v>
      </c>
      <c r="O26" s="106">
        <f>Sheet1!F74</f>
        <v>0.4458879555737068</v>
      </c>
    </row>
    <row r="27" spans="1:15" ht="12.75">
      <c r="A27">
        <v>2.3</v>
      </c>
      <c r="B27" s="68">
        <f t="shared" si="0"/>
        <v>69.0587472849849</v>
      </c>
      <c r="C27" s="68">
        <f>A27*Sheet1!D36</f>
        <v>66.69999999999999</v>
      </c>
      <c r="E27" s="68">
        <f t="shared" si="1"/>
        <v>2.3587472849849087</v>
      </c>
      <c r="H27">
        <v>12</v>
      </c>
      <c r="I27" s="106">
        <f>(0.5*Sheet1!D80*(3.141593*((Sheet1!D13/2)*(Sheet1!D13/2)))*(H27*H27*H27)*(Sheet1!D81/100))</f>
        <v>109.67271609314773</v>
      </c>
      <c r="J27" s="68">
        <f>VLOOKUP(I27,B5:C334,2,TRUE)</f>
        <v>101.5</v>
      </c>
      <c r="K27" s="68">
        <f>J27/Sheet1!D36*Sheet1!D82</f>
        <v>4.8999999999999995</v>
      </c>
      <c r="L27" s="68">
        <f t="shared" si="2"/>
        <v>96.6</v>
      </c>
      <c r="O27" s="106">
        <f>Sheet1!F74</f>
        <v>0.4458879555737068</v>
      </c>
    </row>
    <row r="28" spans="1:15" ht="12.75">
      <c r="A28">
        <v>2.4</v>
      </c>
      <c r="B28" s="68">
        <f t="shared" si="0"/>
        <v>72.16831462410454</v>
      </c>
      <c r="C28" s="68">
        <f>A28*Sheet1!D36</f>
        <v>69.6</v>
      </c>
      <c r="E28" s="68">
        <f t="shared" si="1"/>
        <v>2.568314624104551</v>
      </c>
      <c r="I28" s="106"/>
      <c r="O28" s="106">
        <f>Sheet1!F74</f>
        <v>0.4458879555737068</v>
      </c>
    </row>
    <row r="29" spans="1:15" ht="12.75">
      <c r="A29">
        <v>2.5</v>
      </c>
      <c r="B29" s="68">
        <f t="shared" si="0"/>
        <v>75.28679972233567</v>
      </c>
      <c r="C29" s="68">
        <f>A29*Sheet1!D36</f>
        <v>72.5</v>
      </c>
      <c r="E29" s="68">
        <f t="shared" si="1"/>
        <v>2.7867997223356675</v>
      </c>
      <c r="I29" s="106"/>
      <c r="O29" s="106">
        <f>Sheet1!F74</f>
        <v>0.4458879555737068</v>
      </c>
    </row>
    <row r="30" spans="1:15" ht="12.75">
      <c r="A30">
        <v>2.6</v>
      </c>
      <c r="B30" s="68">
        <f t="shared" si="0"/>
        <v>78.41420257967826</v>
      </c>
      <c r="C30" s="68">
        <f>A30*Sheet1!D36</f>
        <v>75.4</v>
      </c>
      <c r="E30" s="68">
        <f t="shared" si="1"/>
        <v>3.0142025796782583</v>
      </c>
      <c r="I30" s="106"/>
      <c r="O30" s="106">
        <f>Sheet1!F74</f>
        <v>0.4458879555737068</v>
      </c>
    </row>
    <row r="31" spans="1:15" ht="12.75">
      <c r="A31">
        <v>2.7</v>
      </c>
      <c r="B31" s="68">
        <f t="shared" si="0"/>
        <v>81.55052319613233</v>
      </c>
      <c r="C31" s="68">
        <f>A31*Sheet1!D36</f>
        <v>78.30000000000001</v>
      </c>
      <c r="E31" s="68">
        <f t="shared" si="1"/>
        <v>3.250523196132323</v>
      </c>
      <c r="I31" s="106"/>
      <c r="O31" s="106">
        <f>Sheet1!F74</f>
        <v>0.4458879555737068</v>
      </c>
    </row>
    <row r="32" spans="1:15" ht="12.75">
      <c r="A32">
        <v>2.8</v>
      </c>
      <c r="B32" s="68">
        <f t="shared" si="0"/>
        <v>84.69576157169784</v>
      </c>
      <c r="C32" s="68">
        <f>A32*Sheet1!D36</f>
        <v>81.19999999999999</v>
      </c>
      <c r="E32" s="68">
        <f t="shared" si="1"/>
        <v>3.495761571697861</v>
      </c>
      <c r="I32" s="106"/>
      <c r="O32" s="106">
        <f>Sheet1!F74</f>
        <v>0.4458879555737068</v>
      </c>
    </row>
    <row r="33" spans="1:15" ht="12.75">
      <c r="A33">
        <v>2.9</v>
      </c>
      <c r="B33" s="68">
        <f t="shared" si="0"/>
        <v>87.84991770637487</v>
      </c>
      <c r="C33" s="68">
        <f>A33*Sheet1!D36</f>
        <v>84.1</v>
      </c>
      <c r="E33" s="68">
        <f t="shared" si="1"/>
        <v>3.749917706374874</v>
      </c>
      <c r="I33" s="106"/>
      <c r="O33" s="106">
        <f>Sheet1!F74</f>
        <v>0.4458879555737068</v>
      </c>
    </row>
    <row r="34" spans="1:15" ht="12.75">
      <c r="A34">
        <v>3</v>
      </c>
      <c r="B34" s="68">
        <f t="shared" si="0"/>
        <v>91.01299160016336</v>
      </c>
      <c r="C34" s="68">
        <f>A34*Sheet1!D36</f>
        <v>87</v>
      </c>
      <c r="E34" s="68">
        <f t="shared" si="1"/>
        <v>4.012991600163361</v>
      </c>
      <c r="I34" s="106"/>
      <c r="O34" s="106">
        <f>Sheet1!F74</f>
        <v>0.4458879555737068</v>
      </c>
    </row>
    <row r="35" spans="1:15" ht="12.75">
      <c r="A35">
        <v>3.1</v>
      </c>
      <c r="B35" s="68">
        <f t="shared" si="0"/>
        <v>94.18498325306332</v>
      </c>
      <c r="C35" s="68">
        <f>A35*Sheet1!D36</f>
        <v>89.9</v>
      </c>
      <c r="E35" s="68">
        <f t="shared" si="1"/>
        <v>4.284983253063323</v>
      </c>
      <c r="O35" s="106">
        <f>Sheet1!F74</f>
        <v>0.4458879555737068</v>
      </c>
    </row>
    <row r="36" spans="1:15" ht="12.75">
      <c r="A36">
        <v>3.2</v>
      </c>
      <c r="B36" s="68">
        <f t="shared" si="0"/>
        <v>97.36589266507477</v>
      </c>
      <c r="C36" s="68">
        <f>A36*Sheet1!D36</f>
        <v>92.80000000000001</v>
      </c>
      <c r="E36" s="68">
        <f t="shared" si="1"/>
        <v>4.565892665074759</v>
      </c>
      <c r="O36" s="106">
        <f>Sheet1!F74</f>
        <v>0.4458879555737068</v>
      </c>
    </row>
    <row r="37" spans="1:15" ht="12.75">
      <c r="A37">
        <v>3.3</v>
      </c>
      <c r="B37" s="68">
        <f t="shared" si="0"/>
        <v>100.55571983619765</v>
      </c>
      <c r="C37" s="68">
        <f>A37*Sheet1!D36</f>
        <v>95.69999999999999</v>
      </c>
      <c r="E37" s="68">
        <f t="shared" si="1"/>
        <v>4.855719836197666</v>
      </c>
      <c r="O37" s="106">
        <f>Sheet1!F74</f>
        <v>0.4458879555737068</v>
      </c>
    </row>
    <row r="38" spans="1:15" ht="12.75">
      <c r="A38">
        <v>3.4</v>
      </c>
      <c r="B38" s="68">
        <f t="shared" si="0"/>
        <v>103.75446476643205</v>
      </c>
      <c r="C38" s="68">
        <f>A38*Sheet1!D36</f>
        <v>98.6</v>
      </c>
      <c r="E38" s="68">
        <f t="shared" si="1"/>
        <v>5.15446476643205</v>
      </c>
      <c r="O38" s="106">
        <f>Sheet1!F74</f>
        <v>0.4458879555737068</v>
      </c>
    </row>
    <row r="39" spans="1:15" ht="12.75">
      <c r="A39">
        <v>3.5</v>
      </c>
      <c r="B39" s="68">
        <f t="shared" si="0"/>
        <v>106.9621274557779</v>
      </c>
      <c r="C39" s="68">
        <f>A39*Sheet1!D36</f>
        <v>101.5</v>
      </c>
      <c r="E39" s="68">
        <f t="shared" si="1"/>
        <v>5.4621274557779085</v>
      </c>
      <c r="O39" s="106">
        <f>Sheet1!F74</f>
        <v>0.4458879555737068</v>
      </c>
    </row>
    <row r="40" spans="1:15" ht="12.75">
      <c r="A40">
        <v>3.6</v>
      </c>
      <c r="B40" s="68">
        <f t="shared" si="0"/>
        <v>110.17870790423524</v>
      </c>
      <c r="C40" s="68">
        <f>A40*Sheet1!D36</f>
        <v>104.4</v>
      </c>
      <c r="E40" s="68">
        <f t="shared" si="1"/>
        <v>5.77870790423524</v>
      </c>
      <c r="O40" s="106">
        <f>Sheet1!F74</f>
        <v>0.4458879555737068</v>
      </c>
    </row>
    <row r="41" spans="1:15" ht="12.75">
      <c r="A41">
        <v>3.7</v>
      </c>
      <c r="B41" s="68">
        <f t="shared" si="0"/>
        <v>113.40420611180406</v>
      </c>
      <c r="C41" s="68">
        <f>A41*Sheet1!D36</f>
        <v>107.30000000000001</v>
      </c>
      <c r="E41" s="68">
        <f t="shared" si="1"/>
        <v>6.1042061118040465</v>
      </c>
      <c r="O41" s="106">
        <f>Sheet1!F74</f>
        <v>0.4458879555737068</v>
      </c>
    </row>
    <row r="42" spans="1:15" ht="12.75">
      <c r="A42">
        <v>3.8</v>
      </c>
      <c r="B42" s="68">
        <f t="shared" si="0"/>
        <v>116.63862207848432</v>
      </c>
      <c r="C42" s="68">
        <f>A42*Sheet1!D36</f>
        <v>110.19999999999999</v>
      </c>
      <c r="E42" s="68">
        <f t="shared" si="1"/>
        <v>6.438622078484326</v>
      </c>
      <c r="O42" s="106">
        <f>Sheet1!F74</f>
        <v>0.4458879555737068</v>
      </c>
    </row>
    <row r="43" spans="1:15" ht="12.75">
      <c r="A43">
        <v>3.9</v>
      </c>
      <c r="B43" s="68">
        <f t="shared" si="0"/>
        <v>119.88195580427607</v>
      </c>
      <c r="C43" s="68">
        <f>A43*Sheet1!D36</f>
        <v>113.1</v>
      </c>
      <c r="E43" s="68">
        <f t="shared" si="1"/>
        <v>6.78195580427608</v>
      </c>
      <c r="O43" s="106">
        <f>Sheet1!F74</f>
        <v>0.4458879555737068</v>
      </c>
    </row>
    <row r="44" spans="1:15" ht="12.75">
      <c r="A44">
        <v>4</v>
      </c>
      <c r="B44" s="68">
        <f t="shared" si="0"/>
        <v>123.13420728917932</v>
      </c>
      <c r="C44" s="68">
        <f>A44*Sheet1!D36</f>
        <v>116</v>
      </c>
      <c r="E44" s="68">
        <f t="shared" si="1"/>
        <v>7.134207289179309</v>
      </c>
      <c r="O44" s="106">
        <f>Sheet1!F74</f>
        <v>0.4458879555737068</v>
      </c>
    </row>
    <row r="45" spans="1:15" ht="12.75">
      <c r="A45">
        <v>4.1</v>
      </c>
      <c r="B45" s="68">
        <f t="shared" si="0"/>
        <v>126.395376533194</v>
      </c>
      <c r="C45" s="68">
        <f>A45*Sheet1!D36</f>
        <v>118.89999999999999</v>
      </c>
      <c r="E45" s="68">
        <f t="shared" si="1"/>
        <v>7.495376533194011</v>
      </c>
      <c r="O45" s="106">
        <f>Sheet1!F74</f>
        <v>0.4458879555737068</v>
      </c>
    </row>
    <row r="46" spans="1:15" ht="12.75">
      <c r="A46">
        <v>4.2</v>
      </c>
      <c r="B46" s="68">
        <f t="shared" si="0"/>
        <v>129.6654635363202</v>
      </c>
      <c r="C46" s="68">
        <f>A46*Sheet1!D36</f>
        <v>121.80000000000001</v>
      </c>
      <c r="E46" s="68">
        <f t="shared" si="1"/>
        <v>7.865463536320188</v>
      </c>
      <c r="O46" s="106">
        <f>Sheet1!F74</f>
        <v>0.4458879555737068</v>
      </c>
    </row>
    <row r="47" spans="1:15" ht="12.75">
      <c r="A47">
        <v>4.3</v>
      </c>
      <c r="B47" s="68">
        <f t="shared" si="0"/>
        <v>132.94446829855784</v>
      </c>
      <c r="C47" s="68">
        <f>A47*Sheet1!D36</f>
        <v>124.69999999999999</v>
      </c>
      <c r="E47" s="68">
        <f t="shared" si="1"/>
        <v>8.244468298557837</v>
      </c>
      <c r="O47" s="106">
        <f>Sheet1!F74</f>
        <v>0.4458879555737068</v>
      </c>
    </row>
    <row r="48" spans="1:15" ht="12.75">
      <c r="A48">
        <v>4.4</v>
      </c>
      <c r="B48" s="68">
        <f t="shared" si="0"/>
        <v>136.23239081990698</v>
      </c>
      <c r="C48" s="68">
        <f>A48*Sheet1!D36</f>
        <v>127.60000000000001</v>
      </c>
      <c r="E48" s="68">
        <f t="shared" si="1"/>
        <v>8.632390819906965</v>
      </c>
      <c r="O48" s="106">
        <f>Sheet1!F74</f>
        <v>0.4458879555737068</v>
      </c>
    </row>
    <row r="49" spans="1:15" ht="12.75">
      <c r="A49">
        <v>4.5</v>
      </c>
      <c r="B49" s="68">
        <f t="shared" si="0"/>
        <v>139.52923110036755</v>
      </c>
      <c r="C49" s="68">
        <f>A49*Sheet1!D36</f>
        <v>130.5</v>
      </c>
      <c r="E49" s="68">
        <f t="shared" si="1"/>
        <v>9.029231100367562</v>
      </c>
      <c r="O49" s="106">
        <f>Sheet1!F74</f>
        <v>0.4458879555737068</v>
      </c>
    </row>
    <row r="50" spans="1:15" ht="12.75">
      <c r="A50">
        <v>4.6</v>
      </c>
      <c r="B50" s="68">
        <f t="shared" si="0"/>
        <v>142.8349891399396</v>
      </c>
      <c r="C50" s="68">
        <f>A50*Sheet1!D36</f>
        <v>133.39999999999998</v>
      </c>
      <c r="E50" s="68">
        <f t="shared" si="1"/>
        <v>9.434989139939635</v>
      </c>
      <c r="O50" s="106">
        <f>Sheet1!F74</f>
        <v>0.4458879555737068</v>
      </c>
    </row>
    <row r="51" spans="1:15" ht="12.75">
      <c r="A51">
        <v>4.7</v>
      </c>
      <c r="B51" s="68">
        <f t="shared" si="0"/>
        <v>146.1496649386232</v>
      </c>
      <c r="C51" s="68">
        <f>A51*Sheet1!D36</f>
        <v>136.3</v>
      </c>
      <c r="E51" s="68">
        <f t="shared" si="1"/>
        <v>9.849664938623185</v>
      </c>
      <c r="O51" s="106">
        <f>Sheet1!F74</f>
        <v>0.4458879555737068</v>
      </c>
    </row>
    <row r="52" spans="1:15" ht="12.75">
      <c r="A52">
        <v>4.8</v>
      </c>
      <c r="B52" s="68">
        <f t="shared" si="0"/>
        <v>149.4732584964182</v>
      </c>
      <c r="C52" s="68">
        <f>A52*Sheet1!D36</f>
        <v>139.2</v>
      </c>
      <c r="E52" s="68">
        <f t="shared" si="1"/>
        <v>10.273258496418205</v>
      </c>
      <c r="O52" s="106">
        <f>Sheet1!F74</f>
        <v>0.4458879555737068</v>
      </c>
    </row>
    <row r="53" spans="1:15" ht="12.75">
      <c r="A53">
        <v>4.9</v>
      </c>
      <c r="B53" s="68">
        <f t="shared" si="0"/>
        <v>152.80576981332473</v>
      </c>
      <c r="C53" s="68">
        <f>A53*Sheet1!D36</f>
        <v>142.10000000000002</v>
      </c>
      <c r="E53" s="68">
        <f t="shared" si="1"/>
        <v>10.705769813324702</v>
      </c>
      <c r="O53" s="106">
        <f>Sheet1!F74</f>
        <v>0.4458879555737068</v>
      </c>
    </row>
    <row r="54" spans="1:15" ht="12.75">
      <c r="A54">
        <v>5</v>
      </c>
      <c r="B54" s="68">
        <f t="shared" si="0"/>
        <v>156.14719888934266</v>
      </c>
      <c r="C54" s="68">
        <f>A54*Sheet1!D36</f>
        <v>145</v>
      </c>
      <c r="E54" s="68">
        <f t="shared" si="1"/>
        <v>11.14719888934267</v>
      </c>
      <c r="O54" s="106">
        <f>Sheet1!F74</f>
        <v>0.4458879555737068</v>
      </c>
    </row>
    <row r="55" spans="1:15" ht="12.75">
      <c r="A55">
        <v>5.1</v>
      </c>
      <c r="B55" s="68">
        <f t="shared" si="0"/>
        <v>159.4975457244721</v>
      </c>
      <c r="C55" s="68">
        <f>A55*Sheet1!D36</f>
        <v>147.89999999999998</v>
      </c>
      <c r="E55" s="68">
        <f t="shared" si="1"/>
        <v>11.597545724472113</v>
      </c>
      <c r="O55" s="106">
        <f>Sheet1!F74</f>
        <v>0.4458879555737068</v>
      </c>
    </row>
    <row r="56" spans="1:15" ht="12.75">
      <c r="A56">
        <v>5.2</v>
      </c>
      <c r="B56" s="68">
        <f t="shared" si="0"/>
        <v>162.85681031871303</v>
      </c>
      <c r="C56" s="68">
        <f>A56*Sheet1!D36</f>
        <v>150.8</v>
      </c>
      <c r="E56" s="68">
        <f t="shared" si="1"/>
        <v>12.056810318713033</v>
      </c>
      <c r="O56" s="106">
        <f>Sheet1!F74</f>
        <v>0.4458879555737068</v>
      </c>
    </row>
    <row r="57" spans="1:15" ht="12.75">
      <c r="A57">
        <v>5.3</v>
      </c>
      <c r="B57" s="68">
        <f t="shared" si="0"/>
        <v>166.2249926720654</v>
      </c>
      <c r="C57" s="68">
        <f>A57*Sheet1!D36</f>
        <v>153.7</v>
      </c>
      <c r="E57" s="68">
        <f t="shared" si="1"/>
        <v>12.524992672065425</v>
      </c>
      <c r="O57" s="106">
        <f>Sheet1!F74</f>
        <v>0.4458879555737068</v>
      </c>
    </row>
    <row r="58" spans="1:15" ht="12.75">
      <c r="A58">
        <v>5.4</v>
      </c>
      <c r="B58" s="68">
        <f t="shared" si="0"/>
        <v>169.6020927845293</v>
      </c>
      <c r="C58" s="68">
        <f>A58*Sheet1!D36</f>
        <v>156.60000000000002</v>
      </c>
      <c r="E58" s="68">
        <f t="shared" si="1"/>
        <v>13.002092784529292</v>
      </c>
      <c r="O58" s="106">
        <f>Sheet1!F74</f>
        <v>0.4458879555737068</v>
      </c>
    </row>
    <row r="59" spans="1:15" ht="12.75">
      <c r="A59">
        <v>5.5</v>
      </c>
      <c r="B59" s="68">
        <f t="shared" si="0"/>
        <v>172.98811065610462</v>
      </c>
      <c r="C59" s="68">
        <f>A59*Sheet1!D36</f>
        <v>159.5</v>
      </c>
      <c r="E59" s="68">
        <f t="shared" si="1"/>
        <v>13.488110656104631</v>
      </c>
      <c r="O59" s="106">
        <f>Sheet1!F74</f>
        <v>0.4458879555737068</v>
      </c>
    </row>
    <row r="60" spans="1:15" ht="12.75">
      <c r="A60">
        <v>5.6</v>
      </c>
      <c r="B60" s="68">
        <f t="shared" si="0"/>
        <v>176.38304628679143</v>
      </c>
      <c r="C60" s="68">
        <f>A60*Sheet1!D36</f>
        <v>162.39999999999998</v>
      </c>
      <c r="E60" s="68">
        <f t="shared" si="1"/>
        <v>13.983046286791444</v>
      </c>
      <c r="O60" s="106">
        <f>Sheet1!F74</f>
        <v>0.4458879555737068</v>
      </c>
    </row>
    <row r="61" spans="1:15" ht="12.75">
      <c r="A61">
        <v>5.7</v>
      </c>
      <c r="B61" s="68">
        <f t="shared" si="0"/>
        <v>179.78689967658974</v>
      </c>
      <c r="C61" s="68">
        <f>A61*Sheet1!D36</f>
        <v>165.3</v>
      </c>
      <c r="E61" s="68">
        <f t="shared" si="1"/>
        <v>14.486899676589735</v>
      </c>
      <c r="O61" s="106">
        <f>Sheet1!F74</f>
        <v>0.4458879555737068</v>
      </c>
    </row>
    <row r="62" spans="1:15" ht="12.75">
      <c r="A62">
        <v>5.8</v>
      </c>
      <c r="B62" s="68">
        <f t="shared" si="0"/>
        <v>183.19967082549948</v>
      </c>
      <c r="C62" s="68">
        <f>A62*Sheet1!D36</f>
        <v>168.2</v>
      </c>
      <c r="E62" s="68">
        <f t="shared" si="1"/>
        <v>14.999670825499496</v>
      </c>
      <c r="O62" s="106">
        <f>Sheet1!F74</f>
        <v>0.4458879555737068</v>
      </c>
    </row>
    <row r="63" spans="1:15" ht="12.75">
      <c r="A63">
        <v>5.9</v>
      </c>
      <c r="B63" s="68">
        <f t="shared" si="0"/>
        <v>186.62135973352076</v>
      </c>
      <c r="C63" s="68">
        <f>A63*Sheet1!D36</f>
        <v>171.10000000000002</v>
      </c>
      <c r="E63" s="68">
        <f t="shared" si="1"/>
        <v>15.521359733520734</v>
      </c>
      <c r="O63" s="106">
        <f>Sheet1!F74</f>
        <v>0.4458879555737068</v>
      </c>
    </row>
    <row r="64" spans="1:15" ht="12.75">
      <c r="A64">
        <v>6</v>
      </c>
      <c r="B64" s="68">
        <f t="shared" si="0"/>
        <v>190.05196640065344</v>
      </c>
      <c r="C64" s="68">
        <f>A64*Sheet1!D36</f>
        <v>174</v>
      </c>
      <c r="E64" s="68">
        <f t="shared" si="1"/>
        <v>16.051966400653445</v>
      </c>
      <c r="O64" s="106">
        <f>Sheet1!F74</f>
        <v>0.4458879555737068</v>
      </c>
    </row>
    <row r="65" spans="1:15" ht="12.75">
      <c r="A65">
        <v>6.1</v>
      </c>
      <c r="B65" s="68">
        <f t="shared" si="0"/>
        <v>193.4914908268976</v>
      </c>
      <c r="C65" s="68">
        <f>A65*Sheet1!D36</f>
        <v>176.89999999999998</v>
      </c>
      <c r="E65" s="68">
        <f t="shared" si="1"/>
        <v>16.591490826897626</v>
      </c>
      <c r="O65" s="106">
        <f>Sheet1!F74</f>
        <v>0.4458879555737068</v>
      </c>
    </row>
    <row r="66" spans="1:15" ht="12.75">
      <c r="A66">
        <v>6.2</v>
      </c>
      <c r="B66" s="68">
        <f t="shared" si="0"/>
        <v>196.9399330122533</v>
      </c>
      <c r="C66" s="68">
        <f>A66*Sheet1!D36</f>
        <v>179.8</v>
      </c>
      <c r="E66" s="68">
        <f t="shared" si="1"/>
        <v>17.13993301225329</v>
      </c>
      <c r="O66" s="106">
        <f>Sheet1!F74</f>
        <v>0.4458879555737068</v>
      </c>
    </row>
    <row r="67" spans="1:15" ht="12.75">
      <c r="A67">
        <v>6.3</v>
      </c>
      <c r="B67" s="68">
        <f t="shared" si="0"/>
        <v>200.3972929567204</v>
      </c>
      <c r="C67" s="68">
        <f>A67*Sheet1!D36</f>
        <v>182.7</v>
      </c>
      <c r="E67" s="68">
        <f t="shared" si="1"/>
        <v>17.69729295672042</v>
      </c>
      <c r="O67" s="106">
        <f>Sheet1!F74</f>
        <v>0.4458879555737068</v>
      </c>
    </row>
    <row r="68" spans="1:15" ht="12.75">
      <c r="A68">
        <v>6.4</v>
      </c>
      <c r="B68" s="68">
        <f t="shared" si="0"/>
        <v>203.86357066029905</v>
      </c>
      <c r="C68" s="68">
        <f>A68*Sheet1!D36</f>
        <v>185.60000000000002</v>
      </c>
      <c r="E68" s="68">
        <f t="shared" si="1"/>
        <v>18.263570660299035</v>
      </c>
      <c r="O68" s="106">
        <f>Sheet1!F74</f>
        <v>0.4458879555737068</v>
      </c>
    </row>
    <row r="69" spans="1:15" ht="12.75">
      <c r="A69">
        <v>6.5</v>
      </c>
      <c r="B69" s="68">
        <f aca="true" t="shared" si="3" ref="B69:B132">C69+E69</f>
        <v>207.3387661229891</v>
      </c>
      <c r="C69" s="68">
        <f>A69*Sheet1!D36</f>
        <v>188.5</v>
      </c>
      <c r="E69" s="68">
        <f aca="true" t="shared" si="4" ref="E69:E132">(A69*A69)*O69</f>
        <v>18.838766122989114</v>
      </c>
      <c r="O69" s="106">
        <f>Sheet1!F74</f>
        <v>0.4458879555737068</v>
      </c>
    </row>
    <row r="70" spans="1:15" ht="12.75">
      <c r="A70">
        <v>6.6</v>
      </c>
      <c r="B70" s="68">
        <f t="shared" si="3"/>
        <v>210.82287934479064</v>
      </c>
      <c r="C70" s="68">
        <f>A70*Sheet1!D36</f>
        <v>191.39999999999998</v>
      </c>
      <c r="E70" s="68">
        <f t="shared" si="4"/>
        <v>19.422879344790665</v>
      </c>
      <c r="O70" s="106">
        <f>Sheet1!F74</f>
        <v>0.4458879555737068</v>
      </c>
    </row>
    <row r="71" spans="1:15" ht="12.75">
      <c r="A71">
        <v>6.7</v>
      </c>
      <c r="B71" s="68">
        <f t="shared" si="3"/>
        <v>214.31591032570373</v>
      </c>
      <c r="C71" s="68">
        <f>A71*Sheet1!D36</f>
        <v>194.3</v>
      </c>
      <c r="E71" s="68">
        <f t="shared" si="4"/>
        <v>20.0159103257037</v>
      </c>
      <c r="O71" s="106">
        <f>Sheet1!F74</f>
        <v>0.4458879555737068</v>
      </c>
    </row>
    <row r="72" spans="1:15" ht="12.75">
      <c r="A72">
        <v>6.8</v>
      </c>
      <c r="B72" s="68">
        <f t="shared" si="3"/>
        <v>217.8178590657282</v>
      </c>
      <c r="C72" s="68">
        <f>A72*Sheet1!D36</f>
        <v>197.2</v>
      </c>
      <c r="E72" s="68">
        <f t="shared" si="4"/>
        <v>20.6178590657282</v>
      </c>
      <c r="O72" s="106">
        <f>Sheet1!F74</f>
        <v>0.4458879555737068</v>
      </c>
    </row>
    <row r="73" spans="1:15" ht="12.75">
      <c r="A73">
        <v>6.9</v>
      </c>
      <c r="B73" s="68">
        <f t="shared" si="3"/>
        <v>221.32872556486421</v>
      </c>
      <c r="C73" s="68">
        <f>A73*Sheet1!D36</f>
        <v>200.10000000000002</v>
      </c>
      <c r="E73" s="68">
        <f t="shared" si="4"/>
        <v>21.228725564864185</v>
      </c>
      <c r="O73" s="106">
        <f>Sheet1!F74</f>
        <v>0.4458879555737068</v>
      </c>
    </row>
    <row r="74" spans="1:15" ht="12.75">
      <c r="A74">
        <v>7</v>
      </c>
      <c r="B74" s="68">
        <f t="shared" si="3"/>
        <v>224.84850982311164</v>
      </c>
      <c r="C74" s="68">
        <f>A74*Sheet1!D36</f>
        <v>203</v>
      </c>
      <c r="E74" s="68">
        <f t="shared" si="4"/>
        <v>21.848509823111634</v>
      </c>
      <c r="O74" s="106">
        <f>Sheet1!F74</f>
        <v>0.4458879555737068</v>
      </c>
    </row>
    <row r="75" spans="1:15" ht="12.75">
      <c r="A75">
        <v>7.1</v>
      </c>
      <c r="B75" s="68">
        <f t="shared" si="3"/>
        <v>228.37721184047052</v>
      </c>
      <c r="C75" s="68">
        <f>A75*Sheet1!D36</f>
        <v>205.89999999999998</v>
      </c>
      <c r="E75" s="68">
        <f t="shared" si="4"/>
        <v>22.47721184047056</v>
      </c>
      <c r="O75" s="106">
        <f>Sheet1!F74</f>
        <v>0.4458879555737068</v>
      </c>
    </row>
    <row r="76" spans="1:15" ht="12.75">
      <c r="A76">
        <v>7.2</v>
      </c>
      <c r="B76" s="68">
        <f t="shared" si="3"/>
        <v>231.91483161694097</v>
      </c>
      <c r="C76" s="68">
        <f>A76*Sheet1!D36</f>
        <v>208.8</v>
      </c>
      <c r="E76" s="68">
        <f t="shared" si="4"/>
        <v>23.11483161694096</v>
      </c>
      <c r="O76" s="106">
        <f>Sheet1!F74</f>
        <v>0.4458879555737068</v>
      </c>
    </row>
    <row r="77" spans="1:15" ht="12.75">
      <c r="A77">
        <v>7.3</v>
      </c>
      <c r="B77" s="68">
        <f t="shared" si="3"/>
        <v>235.46136915252282</v>
      </c>
      <c r="C77" s="68">
        <f>A77*Sheet1!D36</f>
        <v>211.7</v>
      </c>
      <c r="E77" s="68">
        <f t="shared" si="4"/>
        <v>23.761369152522835</v>
      </c>
      <c r="O77" s="106">
        <f>Sheet1!F74</f>
        <v>0.4458879555737068</v>
      </c>
    </row>
    <row r="78" spans="1:15" ht="12.75">
      <c r="A78">
        <v>7.4</v>
      </c>
      <c r="B78" s="68">
        <f t="shared" si="3"/>
        <v>239.0168244472162</v>
      </c>
      <c r="C78" s="68">
        <f>A78*Sheet1!D36</f>
        <v>214.60000000000002</v>
      </c>
      <c r="E78" s="68">
        <f t="shared" si="4"/>
        <v>24.416824447216186</v>
      </c>
      <c r="O78" s="106">
        <f>Sheet1!F74</f>
        <v>0.4458879555737068</v>
      </c>
    </row>
    <row r="79" spans="1:15" ht="12.75">
      <c r="A79">
        <v>7.5</v>
      </c>
      <c r="B79" s="68">
        <f t="shared" si="3"/>
        <v>242.581197501021</v>
      </c>
      <c r="C79" s="68">
        <f>A79*Sheet1!D36</f>
        <v>217.5</v>
      </c>
      <c r="E79" s="68">
        <f t="shared" si="4"/>
        <v>25.08119750102101</v>
      </c>
      <c r="O79" s="106">
        <f>Sheet1!F74</f>
        <v>0.4458879555737068</v>
      </c>
    </row>
    <row r="80" spans="1:15" ht="12.75">
      <c r="A80">
        <v>7.6</v>
      </c>
      <c r="B80" s="68">
        <f t="shared" si="3"/>
        <v>246.1544883139373</v>
      </c>
      <c r="C80" s="68">
        <f>A80*Sheet1!D36</f>
        <v>220.39999999999998</v>
      </c>
      <c r="E80" s="68">
        <f t="shared" si="4"/>
        <v>25.754488313937305</v>
      </c>
      <c r="O80" s="106">
        <f>Sheet1!F74</f>
        <v>0.4458879555737068</v>
      </c>
    </row>
    <row r="81" spans="1:15" ht="12.75">
      <c r="A81">
        <v>7.7</v>
      </c>
      <c r="B81" s="68">
        <f t="shared" si="3"/>
        <v>249.7366968859651</v>
      </c>
      <c r="C81" s="68">
        <f>A81*Sheet1!D36</f>
        <v>223.3</v>
      </c>
      <c r="E81" s="68">
        <f t="shared" si="4"/>
        <v>26.43669688596508</v>
      </c>
      <c r="O81" s="106">
        <f>Sheet1!F74</f>
        <v>0.4458879555737068</v>
      </c>
    </row>
    <row r="82" spans="1:15" ht="12.75">
      <c r="A82">
        <v>7.8</v>
      </c>
      <c r="B82" s="68">
        <f t="shared" si="3"/>
        <v>253.3278232171043</v>
      </c>
      <c r="C82" s="68">
        <f>A82*Sheet1!D36</f>
        <v>226.2</v>
      </c>
      <c r="E82" s="68">
        <f t="shared" si="4"/>
        <v>27.12782321710432</v>
      </c>
      <c r="O82" s="106">
        <f>Sheet1!F74</f>
        <v>0.4458879555737068</v>
      </c>
    </row>
    <row r="83" spans="1:15" ht="12.75">
      <c r="A83">
        <v>7.9</v>
      </c>
      <c r="B83" s="68">
        <f t="shared" si="3"/>
        <v>256.9278673073551</v>
      </c>
      <c r="C83" s="68">
        <f>A83*Sheet1!D36</f>
        <v>229.10000000000002</v>
      </c>
      <c r="E83" s="68">
        <f t="shared" si="4"/>
        <v>27.827867307355042</v>
      </c>
      <c r="O83" s="106">
        <f>Sheet1!F74</f>
        <v>0.4458879555737068</v>
      </c>
    </row>
    <row r="84" spans="1:15" ht="12.75">
      <c r="A84">
        <v>8</v>
      </c>
      <c r="B84" s="68">
        <f t="shared" si="3"/>
        <v>260.53682915671726</v>
      </c>
      <c r="C84" s="68">
        <f>A84*Sheet1!D36</f>
        <v>232</v>
      </c>
      <c r="E84" s="68">
        <f t="shared" si="4"/>
        <v>28.536829156717236</v>
      </c>
      <c r="O84" s="106">
        <f>Sheet1!F74</f>
        <v>0.4458879555737068</v>
      </c>
    </row>
    <row r="85" spans="1:15" ht="12.75">
      <c r="A85">
        <v>8.1</v>
      </c>
      <c r="B85" s="68">
        <f t="shared" si="3"/>
        <v>264.1547087651909</v>
      </c>
      <c r="C85" s="68">
        <f>A85*Sheet1!D36</f>
        <v>234.89999999999998</v>
      </c>
      <c r="E85" s="68">
        <f t="shared" si="4"/>
        <v>29.2547087651909</v>
      </c>
      <c r="O85" s="106">
        <f>Sheet1!F74</f>
        <v>0.4458879555737068</v>
      </c>
    </row>
    <row r="86" spans="1:15" ht="12.75">
      <c r="A86">
        <v>8.2</v>
      </c>
      <c r="B86" s="68">
        <f t="shared" si="3"/>
        <v>267.78150613277603</v>
      </c>
      <c r="C86" s="68">
        <f>A86*Sheet1!D36</f>
        <v>237.79999999999998</v>
      </c>
      <c r="E86" s="68">
        <f t="shared" si="4"/>
        <v>29.981506132776044</v>
      </c>
      <c r="O86" s="106">
        <f>Sheet1!F74</f>
        <v>0.4458879555737068</v>
      </c>
    </row>
    <row r="87" spans="1:15" ht="12.75">
      <c r="A87">
        <v>8.3</v>
      </c>
      <c r="B87" s="68">
        <f t="shared" si="3"/>
        <v>271.4172212594727</v>
      </c>
      <c r="C87" s="68">
        <f>A87*Sheet1!D36</f>
        <v>240.70000000000002</v>
      </c>
      <c r="E87" s="68">
        <f t="shared" si="4"/>
        <v>30.71722125947267</v>
      </c>
      <c r="O87" s="106">
        <f>Sheet1!F74</f>
        <v>0.4458879555737068</v>
      </c>
    </row>
    <row r="88" spans="1:15" ht="12.75">
      <c r="A88">
        <v>8.4</v>
      </c>
      <c r="B88" s="68">
        <f t="shared" si="3"/>
        <v>275.0618541452808</v>
      </c>
      <c r="C88" s="68">
        <f>A88*Sheet1!D36</f>
        <v>243.60000000000002</v>
      </c>
      <c r="E88" s="68">
        <f t="shared" si="4"/>
        <v>31.461854145280753</v>
      </c>
      <c r="O88" s="106">
        <f>Sheet1!F74</f>
        <v>0.4458879555737068</v>
      </c>
    </row>
    <row r="89" spans="1:15" ht="12.75">
      <c r="A89">
        <v>8.5</v>
      </c>
      <c r="B89" s="68">
        <f t="shared" si="3"/>
        <v>278.7154047902003</v>
      </c>
      <c r="C89" s="68">
        <f>A89*Sheet1!D36</f>
        <v>246.5</v>
      </c>
      <c r="E89" s="68">
        <f t="shared" si="4"/>
        <v>32.21540479020032</v>
      </c>
      <c r="O89" s="106">
        <f>Sheet1!F74</f>
        <v>0.4458879555737068</v>
      </c>
    </row>
    <row r="90" spans="1:15" ht="12.75">
      <c r="A90">
        <v>8.6</v>
      </c>
      <c r="B90" s="68">
        <f t="shared" si="3"/>
        <v>282.3778731942313</v>
      </c>
      <c r="C90" s="68">
        <f>A90*Sheet1!D36</f>
        <v>249.39999999999998</v>
      </c>
      <c r="E90" s="68">
        <f t="shared" si="4"/>
        <v>32.97787319423135</v>
      </c>
      <c r="O90" s="106">
        <f>Sheet1!F74</f>
        <v>0.4458879555737068</v>
      </c>
    </row>
    <row r="91" spans="1:15" ht="12.75">
      <c r="A91">
        <v>8.7</v>
      </c>
      <c r="B91" s="68">
        <f t="shared" si="3"/>
        <v>286.04925935737384</v>
      </c>
      <c r="C91" s="68">
        <f>A91*Sheet1!D36</f>
        <v>252.29999999999998</v>
      </c>
      <c r="E91" s="68">
        <f t="shared" si="4"/>
        <v>33.74925935737386</v>
      </c>
      <c r="O91" s="106">
        <f>Sheet1!F74</f>
        <v>0.4458879555737068</v>
      </c>
    </row>
    <row r="92" spans="1:15" ht="12.75">
      <c r="A92">
        <v>8.8</v>
      </c>
      <c r="B92" s="68">
        <f t="shared" si="3"/>
        <v>289.7295632796279</v>
      </c>
      <c r="C92" s="68">
        <f>A92*Sheet1!D36</f>
        <v>255.20000000000002</v>
      </c>
      <c r="E92" s="68">
        <f t="shared" si="4"/>
        <v>34.52956327962786</v>
      </c>
      <c r="O92" s="106">
        <f>Sheet1!F74</f>
        <v>0.4458879555737068</v>
      </c>
    </row>
    <row r="93" spans="1:15" ht="12.75">
      <c r="A93">
        <v>8.9</v>
      </c>
      <c r="B93" s="68">
        <f t="shared" si="3"/>
        <v>293.4187849609933</v>
      </c>
      <c r="C93" s="68">
        <f>A93*Sheet1!D36</f>
        <v>258.1</v>
      </c>
      <c r="E93" s="68">
        <f t="shared" si="4"/>
        <v>35.31878496099332</v>
      </c>
      <c r="O93" s="106">
        <f>Sheet1!F74</f>
        <v>0.4458879555737068</v>
      </c>
    </row>
    <row r="94" spans="1:15" ht="12.75">
      <c r="A94">
        <v>9</v>
      </c>
      <c r="B94" s="68">
        <f t="shared" si="3"/>
        <v>297.11692440147027</v>
      </c>
      <c r="C94" s="68">
        <f>A94*Sheet1!D36</f>
        <v>261</v>
      </c>
      <c r="E94" s="68">
        <f t="shared" si="4"/>
        <v>36.11692440147025</v>
      </c>
      <c r="O94" s="106">
        <f>Sheet1!F74</f>
        <v>0.4458879555737068</v>
      </c>
    </row>
    <row r="95" spans="1:15" ht="12.75">
      <c r="A95">
        <v>9.1</v>
      </c>
      <c r="B95" s="68">
        <f t="shared" si="3"/>
        <v>300.8239816010586</v>
      </c>
      <c r="C95" s="68">
        <f>A95*Sheet1!D36</f>
        <v>263.9</v>
      </c>
      <c r="E95" s="68">
        <f t="shared" si="4"/>
        <v>36.92398160105866</v>
      </c>
      <c r="O95" s="106">
        <f>Sheet1!F74</f>
        <v>0.4458879555737068</v>
      </c>
    </row>
    <row r="96" spans="1:15" ht="12.75">
      <c r="A96">
        <v>9.2</v>
      </c>
      <c r="B96" s="68">
        <f t="shared" si="3"/>
        <v>304.5399565597585</v>
      </c>
      <c r="C96" s="68">
        <f>A96*Sheet1!D36</f>
        <v>266.79999999999995</v>
      </c>
      <c r="E96" s="68">
        <f t="shared" si="4"/>
        <v>37.73995655975854</v>
      </c>
      <c r="O96" s="106">
        <f>Sheet1!F74</f>
        <v>0.4458879555737068</v>
      </c>
    </row>
    <row r="97" spans="1:15" ht="12.75">
      <c r="A97">
        <v>9.3</v>
      </c>
      <c r="B97" s="68">
        <f t="shared" si="3"/>
        <v>308.26484927756997</v>
      </c>
      <c r="C97" s="68">
        <f>A97*Sheet1!D36</f>
        <v>269.70000000000005</v>
      </c>
      <c r="E97" s="68">
        <f t="shared" si="4"/>
        <v>38.564849277569905</v>
      </c>
      <c r="O97" s="106">
        <f>Sheet1!F74</f>
        <v>0.4458879555737068</v>
      </c>
    </row>
    <row r="98" spans="1:15" ht="12.75">
      <c r="A98">
        <v>9.4</v>
      </c>
      <c r="B98" s="68">
        <f t="shared" si="3"/>
        <v>311.9986597544928</v>
      </c>
      <c r="C98" s="68">
        <f>A98*Sheet1!D36</f>
        <v>272.6</v>
      </c>
      <c r="E98" s="68">
        <f t="shared" si="4"/>
        <v>39.39865975449274</v>
      </c>
      <c r="O98" s="106">
        <f>Sheet1!F74</f>
        <v>0.4458879555737068</v>
      </c>
    </row>
    <row r="99" spans="1:15" ht="12.75">
      <c r="A99">
        <v>9.5</v>
      </c>
      <c r="B99" s="68">
        <f t="shared" si="3"/>
        <v>315.741387990527</v>
      </c>
      <c r="C99" s="68">
        <f>A99*Sheet1!D36</f>
        <v>275.5</v>
      </c>
      <c r="E99" s="68">
        <f t="shared" si="4"/>
        <v>40.24138799052704</v>
      </c>
      <c r="O99" s="106">
        <f>Sheet1!F74</f>
        <v>0.4458879555737068</v>
      </c>
    </row>
    <row r="100" spans="1:15" ht="12.75">
      <c r="A100">
        <v>9.6</v>
      </c>
      <c r="B100" s="68">
        <f t="shared" si="3"/>
        <v>319.4930339856728</v>
      </c>
      <c r="C100" s="68">
        <f>A100*Sheet1!D36</f>
        <v>278.4</v>
      </c>
      <c r="E100" s="68">
        <f t="shared" si="4"/>
        <v>41.09303398567282</v>
      </c>
      <c r="O100" s="106">
        <f>Sheet1!F74</f>
        <v>0.4458879555737068</v>
      </c>
    </row>
    <row r="101" spans="1:15" ht="12.75">
      <c r="A101">
        <v>9.7</v>
      </c>
      <c r="B101" s="68">
        <f t="shared" si="3"/>
        <v>323.25359773993</v>
      </c>
      <c r="C101" s="68">
        <f>A101*Sheet1!D36</f>
        <v>281.29999999999995</v>
      </c>
      <c r="E101" s="68">
        <f t="shared" si="4"/>
        <v>41.95359773993007</v>
      </c>
      <c r="O101" s="106">
        <f>Sheet1!F74</f>
        <v>0.4458879555737068</v>
      </c>
    </row>
    <row r="102" spans="1:15" ht="12.75">
      <c r="A102">
        <v>9.8</v>
      </c>
      <c r="B102" s="68">
        <f t="shared" si="3"/>
        <v>327.0230792532989</v>
      </c>
      <c r="C102" s="68">
        <f>A102*Sheet1!D36</f>
        <v>284.20000000000005</v>
      </c>
      <c r="E102" s="68">
        <f t="shared" si="4"/>
        <v>42.82307925329881</v>
      </c>
      <c r="O102" s="106">
        <f>Sheet1!F74</f>
        <v>0.4458879555737068</v>
      </c>
    </row>
    <row r="103" spans="1:15" ht="12.75">
      <c r="A103">
        <v>9.9</v>
      </c>
      <c r="B103" s="68">
        <f t="shared" si="3"/>
        <v>330.80147852577903</v>
      </c>
      <c r="C103" s="68">
        <f>A103*Sheet1!D36</f>
        <v>287.1</v>
      </c>
      <c r="E103" s="68">
        <f t="shared" si="4"/>
        <v>43.70147852577901</v>
      </c>
      <c r="O103" s="106">
        <f>Sheet1!F74</f>
        <v>0.4458879555737068</v>
      </c>
    </row>
    <row r="104" spans="1:15" ht="12.75">
      <c r="A104">
        <v>10</v>
      </c>
      <c r="B104" s="68">
        <f t="shared" si="3"/>
        <v>334.5887955573707</v>
      </c>
      <c r="C104" s="68">
        <f>A104*Sheet1!D36</f>
        <v>290</v>
      </c>
      <c r="E104" s="68">
        <f t="shared" si="4"/>
        <v>44.58879555737068</v>
      </c>
      <c r="O104" s="106">
        <f>Sheet1!F74</f>
        <v>0.4458879555737068</v>
      </c>
    </row>
    <row r="105" spans="1:15" ht="12.75">
      <c r="A105">
        <v>10.1</v>
      </c>
      <c r="B105" s="68">
        <f t="shared" si="3"/>
        <v>338.3850303480738</v>
      </c>
      <c r="C105" s="68">
        <f>A105*Sheet1!D36</f>
        <v>292.9</v>
      </c>
      <c r="E105" s="68">
        <f t="shared" si="4"/>
        <v>45.48503034807383</v>
      </c>
      <c r="O105" s="106">
        <f>Sheet1!F74</f>
        <v>0.4458879555737068</v>
      </c>
    </row>
    <row r="106" spans="1:15" ht="12.75">
      <c r="A106">
        <v>10.2</v>
      </c>
      <c r="B106" s="68">
        <f t="shared" si="3"/>
        <v>342.1901828978884</v>
      </c>
      <c r="C106" s="68">
        <f>A106*Sheet1!D36</f>
        <v>295.79999999999995</v>
      </c>
      <c r="E106" s="68">
        <f t="shared" si="4"/>
        <v>46.39018289788845</v>
      </c>
      <c r="O106" s="106">
        <f>Sheet1!F74</f>
        <v>0.4458879555737068</v>
      </c>
    </row>
    <row r="107" spans="1:15" ht="12.75">
      <c r="A107">
        <v>10.3</v>
      </c>
      <c r="B107" s="68">
        <f t="shared" si="3"/>
        <v>346.0042532068146</v>
      </c>
      <c r="C107" s="68">
        <f>A107*Sheet1!D36</f>
        <v>298.70000000000005</v>
      </c>
      <c r="E107" s="68">
        <f t="shared" si="4"/>
        <v>47.304253206814565</v>
      </c>
      <c r="O107" s="106">
        <f>Sheet1!F74</f>
        <v>0.4458879555737068</v>
      </c>
    </row>
    <row r="108" spans="1:15" ht="12.75">
      <c r="A108">
        <v>10.4</v>
      </c>
      <c r="B108" s="68">
        <f t="shared" si="3"/>
        <v>349.82724127485216</v>
      </c>
      <c r="C108" s="68">
        <f>A108*Sheet1!D36</f>
        <v>301.6</v>
      </c>
      <c r="E108" s="68">
        <f t="shared" si="4"/>
        <v>48.22724127485213</v>
      </c>
      <c r="O108" s="106">
        <f>Sheet1!F74</f>
        <v>0.4458879555737068</v>
      </c>
    </row>
    <row r="109" spans="1:15" ht="12.75">
      <c r="A109">
        <v>10.5</v>
      </c>
      <c r="B109" s="68">
        <f t="shared" si="3"/>
        <v>353.65914710200116</v>
      </c>
      <c r="C109" s="68">
        <f>A109*Sheet1!D36</f>
        <v>304.5</v>
      </c>
      <c r="E109" s="68">
        <f t="shared" si="4"/>
        <v>49.15914710200118</v>
      </c>
      <c r="O109" s="106">
        <f>Sheet1!F74</f>
        <v>0.4458879555737068</v>
      </c>
    </row>
    <row r="110" spans="1:15" ht="12.75">
      <c r="A110">
        <v>10.6</v>
      </c>
      <c r="B110" s="68">
        <f t="shared" si="3"/>
        <v>357.49997068826167</v>
      </c>
      <c r="C110" s="68">
        <f>A110*Sheet1!D36</f>
        <v>307.4</v>
      </c>
      <c r="E110" s="68">
        <f t="shared" si="4"/>
        <v>50.0999706882617</v>
      </c>
      <c r="O110" s="106">
        <f>Sheet1!F74</f>
        <v>0.4458879555737068</v>
      </c>
    </row>
    <row r="111" spans="1:15" ht="12.75">
      <c r="A111">
        <v>10.7</v>
      </c>
      <c r="B111" s="68">
        <f t="shared" si="3"/>
        <v>361.34971203363364</v>
      </c>
      <c r="C111" s="68">
        <f>A111*Sheet1!D36</f>
        <v>310.29999999999995</v>
      </c>
      <c r="E111" s="68">
        <f t="shared" si="4"/>
        <v>51.04971203363368</v>
      </c>
      <c r="O111" s="106">
        <f>Sheet1!F74</f>
        <v>0.4458879555737068</v>
      </c>
    </row>
    <row r="112" spans="1:15" ht="12.75">
      <c r="A112">
        <v>10.8</v>
      </c>
      <c r="B112" s="68">
        <f t="shared" si="3"/>
        <v>365.20837113811723</v>
      </c>
      <c r="C112" s="68">
        <f>A112*Sheet1!D36</f>
        <v>313.20000000000005</v>
      </c>
      <c r="E112" s="68">
        <f t="shared" si="4"/>
        <v>52.00837113811717</v>
      </c>
      <c r="O112" s="106">
        <f>Sheet1!F74</f>
        <v>0.4458879555737068</v>
      </c>
    </row>
    <row r="113" spans="1:15" ht="12.75">
      <c r="A113">
        <v>10.9</v>
      </c>
      <c r="B113" s="68">
        <f t="shared" si="3"/>
        <v>369.0759480017121</v>
      </c>
      <c r="C113" s="68">
        <f>A113*Sheet1!D36</f>
        <v>316.1</v>
      </c>
      <c r="E113" s="68">
        <f t="shared" si="4"/>
        <v>52.975948001712105</v>
      </c>
      <c r="O113" s="106">
        <f>Sheet1!F74</f>
        <v>0.4458879555737068</v>
      </c>
    </row>
    <row r="114" spans="1:15" ht="12.75">
      <c r="A114">
        <v>11</v>
      </c>
      <c r="B114" s="68">
        <f t="shared" si="3"/>
        <v>372.9524426244185</v>
      </c>
      <c r="C114" s="68">
        <f>A114*Sheet1!D36</f>
        <v>319</v>
      </c>
      <c r="E114" s="68">
        <f t="shared" si="4"/>
        <v>53.952442624418524</v>
      </c>
      <c r="O114" s="106">
        <f>Sheet1!F74</f>
        <v>0.4458879555737068</v>
      </c>
    </row>
    <row r="115" spans="1:15" ht="12.75">
      <c r="A115">
        <v>11.1</v>
      </c>
      <c r="B115" s="68">
        <f t="shared" si="3"/>
        <v>376.8378550062364</v>
      </c>
      <c r="C115" s="68">
        <f>A115*Sheet1!D36</f>
        <v>321.9</v>
      </c>
      <c r="E115" s="68">
        <f t="shared" si="4"/>
        <v>54.93785500623641</v>
      </c>
      <c r="O115" s="106">
        <f>Sheet1!F74</f>
        <v>0.4458879555737068</v>
      </c>
    </row>
    <row r="116" spans="1:15" ht="12.75">
      <c r="A116">
        <v>11.2</v>
      </c>
      <c r="B116" s="68">
        <f t="shared" si="3"/>
        <v>380.73218514716575</v>
      </c>
      <c r="C116" s="68">
        <f>A116*Sheet1!D36</f>
        <v>324.79999999999995</v>
      </c>
      <c r="E116" s="68">
        <f t="shared" si="4"/>
        <v>55.932185147165775</v>
      </c>
      <c r="O116" s="106">
        <f>Sheet1!F74</f>
        <v>0.4458879555737068</v>
      </c>
    </row>
    <row r="117" spans="1:15" ht="12.75">
      <c r="A117">
        <v>11.3</v>
      </c>
      <c r="B117" s="68">
        <f t="shared" si="3"/>
        <v>384.6354330472067</v>
      </c>
      <c r="C117" s="68">
        <f>A117*Sheet1!D36</f>
        <v>327.70000000000005</v>
      </c>
      <c r="E117" s="68">
        <f t="shared" si="4"/>
        <v>56.93543304720663</v>
      </c>
      <c r="O117" s="106">
        <f>Sheet1!F74</f>
        <v>0.4458879555737068</v>
      </c>
    </row>
    <row r="118" spans="1:15" ht="12.75">
      <c r="A118">
        <v>11.4</v>
      </c>
      <c r="B118" s="68">
        <f t="shared" si="3"/>
        <v>388.54759870635894</v>
      </c>
      <c r="C118" s="68">
        <f>A118*Sheet1!D36</f>
        <v>330.6</v>
      </c>
      <c r="E118" s="68">
        <f t="shared" si="4"/>
        <v>57.94759870635894</v>
      </c>
      <c r="O118" s="106">
        <f>Sheet1!F74</f>
        <v>0.4458879555737068</v>
      </c>
    </row>
    <row r="119" spans="1:15" ht="12.75">
      <c r="A119">
        <v>11.5</v>
      </c>
      <c r="B119" s="68">
        <f t="shared" si="3"/>
        <v>392.4686821246227</v>
      </c>
      <c r="C119" s="68">
        <f>A119*Sheet1!D36</f>
        <v>333.5</v>
      </c>
      <c r="E119" s="68">
        <f t="shared" si="4"/>
        <v>58.968682124622724</v>
      </c>
      <c r="O119" s="106">
        <f>Sheet1!F74</f>
        <v>0.4458879555737068</v>
      </c>
    </row>
    <row r="120" spans="1:15" ht="12.75">
      <c r="A120">
        <v>11.6</v>
      </c>
      <c r="B120" s="68">
        <f t="shared" si="3"/>
        <v>396.39868330199795</v>
      </c>
      <c r="C120" s="68">
        <f>A120*Sheet1!D36</f>
        <v>336.4</v>
      </c>
      <c r="E120" s="68">
        <f t="shared" si="4"/>
        <v>59.998683301997985</v>
      </c>
      <c r="O120" s="106">
        <f>Sheet1!F74</f>
        <v>0.4458879555737068</v>
      </c>
    </row>
    <row r="121" spans="1:15" ht="12.75">
      <c r="A121">
        <v>11.7</v>
      </c>
      <c r="B121" s="68">
        <f t="shared" si="3"/>
        <v>400.3376022384847</v>
      </c>
      <c r="C121" s="68">
        <f>A121*Sheet1!D36</f>
        <v>339.29999999999995</v>
      </c>
      <c r="E121" s="68">
        <f t="shared" si="4"/>
        <v>61.037602238484716</v>
      </c>
      <c r="O121" s="106">
        <f>Sheet1!F74</f>
        <v>0.4458879555737068</v>
      </c>
    </row>
    <row r="122" spans="1:15" ht="12.75">
      <c r="A122">
        <v>11.8</v>
      </c>
      <c r="B122" s="68">
        <f t="shared" si="3"/>
        <v>404.285438934083</v>
      </c>
      <c r="C122" s="68">
        <f>A122*Sheet1!D36</f>
        <v>342.20000000000005</v>
      </c>
      <c r="E122" s="68">
        <f t="shared" si="4"/>
        <v>62.08543893408294</v>
      </c>
      <c r="O122" s="106">
        <f>Sheet1!F74</f>
        <v>0.4458879555737068</v>
      </c>
    </row>
    <row r="123" spans="1:15" ht="12.75">
      <c r="A123">
        <v>11.9</v>
      </c>
      <c r="B123" s="68">
        <f t="shared" si="3"/>
        <v>408.24219338879266</v>
      </c>
      <c r="C123" s="68">
        <f>A123*Sheet1!D36</f>
        <v>345.1</v>
      </c>
      <c r="E123" s="68">
        <f t="shared" si="4"/>
        <v>63.14219338879263</v>
      </c>
      <c r="O123" s="106">
        <f>Sheet1!F74</f>
        <v>0.4458879555737068</v>
      </c>
    </row>
    <row r="124" spans="1:15" ht="12.75">
      <c r="A124">
        <v>12</v>
      </c>
      <c r="B124" s="68">
        <f t="shared" si="3"/>
        <v>412.20786560261377</v>
      </c>
      <c r="C124" s="68">
        <f>A124*Sheet1!D36</f>
        <v>348</v>
      </c>
      <c r="E124" s="68">
        <f t="shared" si="4"/>
        <v>64.20786560261378</v>
      </c>
      <c r="O124" s="106">
        <f>Sheet1!F74</f>
        <v>0.4458879555737068</v>
      </c>
    </row>
    <row r="125" spans="1:15" ht="12.75">
      <c r="A125">
        <v>12.1</v>
      </c>
      <c r="B125" s="68">
        <f t="shared" si="3"/>
        <v>416.1824555755464</v>
      </c>
      <c r="C125" s="68">
        <f>A125*Sheet1!D36</f>
        <v>350.9</v>
      </c>
      <c r="E125" s="68">
        <f t="shared" si="4"/>
        <v>65.28245557554641</v>
      </c>
      <c r="O125" s="106">
        <f>Sheet1!F74</f>
        <v>0.4458879555737068</v>
      </c>
    </row>
    <row r="126" spans="1:15" ht="12.75">
      <c r="A126">
        <v>12.2</v>
      </c>
      <c r="B126" s="68">
        <f t="shared" si="3"/>
        <v>420.16596330759046</v>
      </c>
      <c r="C126" s="68">
        <f>A126*Sheet1!D36</f>
        <v>353.79999999999995</v>
      </c>
      <c r="E126" s="68">
        <f t="shared" si="4"/>
        <v>66.3659633075905</v>
      </c>
      <c r="O126" s="106">
        <f>Sheet1!F74</f>
        <v>0.4458879555737068</v>
      </c>
    </row>
    <row r="127" spans="1:15" ht="12.75">
      <c r="A127">
        <v>12.3</v>
      </c>
      <c r="B127" s="68">
        <f t="shared" si="3"/>
        <v>424.15838879874616</v>
      </c>
      <c r="C127" s="68">
        <f>A127*Sheet1!D36</f>
        <v>356.70000000000005</v>
      </c>
      <c r="E127" s="68">
        <f t="shared" si="4"/>
        <v>67.45838879874611</v>
      </c>
      <c r="O127" s="106">
        <f>Sheet1!F74</f>
        <v>0.4458879555737068</v>
      </c>
    </row>
    <row r="128" spans="1:15" ht="12.75">
      <c r="A128">
        <v>12.4</v>
      </c>
      <c r="B128" s="68">
        <f t="shared" si="3"/>
        <v>428.1597320490132</v>
      </c>
      <c r="C128" s="68">
        <f>A128*Sheet1!D36</f>
        <v>359.6</v>
      </c>
      <c r="E128" s="68">
        <f t="shared" si="4"/>
        <v>68.55973204901316</v>
      </c>
      <c r="O128" s="106">
        <f>Sheet1!F74</f>
        <v>0.4458879555737068</v>
      </c>
    </row>
    <row r="129" spans="1:15" ht="12.75">
      <c r="A129">
        <v>12.5</v>
      </c>
      <c r="B129" s="68">
        <f t="shared" si="3"/>
        <v>432.1699930583917</v>
      </c>
      <c r="C129" s="68">
        <f>A129*Sheet1!D36</f>
        <v>362.5</v>
      </c>
      <c r="E129" s="68">
        <f t="shared" si="4"/>
        <v>69.66999305839168</v>
      </c>
      <c r="O129" s="106">
        <f>Sheet1!F74</f>
        <v>0.4458879555737068</v>
      </c>
    </row>
    <row r="130" spans="1:15" ht="12.75">
      <c r="A130">
        <v>12.6</v>
      </c>
      <c r="B130" s="68">
        <f t="shared" si="3"/>
        <v>436.18917182688165</v>
      </c>
      <c r="C130" s="68">
        <f>A130*Sheet1!D36</f>
        <v>365.4</v>
      </c>
      <c r="E130" s="68">
        <f t="shared" si="4"/>
        <v>70.78917182688168</v>
      </c>
      <c r="O130" s="106">
        <f>Sheet1!F74</f>
        <v>0.4458879555737068</v>
      </c>
    </row>
    <row r="131" spans="1:15" ht="12.75">
      <c r="A131">
        <v>12.7</v>
      </c>
      <c r="B131" s="68">
        <f t="shared" si="3"/>
        <v>440.2172683544831</v>
      </c>
      <c r="C131" s="68">
        <f>A131*Sheet1!D36</f>
        <v>368.29999999999995</v>
      </c>
      <c r="E131" s="68">
        <f t="shared" si="4"/>
        <v>71.91726835448317</v>
      </c>
      <c r="O131" s="106">
        <f>Sheet1!F74</f>
        <v>0.4458879555737068</v>
      </c>
    </row>
    <row r="132" spans="1:15" ht="12.75">
      <c r="A132">
        <v>12.8</v>
      </c>
      <c r="B132" s="68">
        <f t="shared" si="3"/>
        <v>444.2542826411962</v>
      </c>
      <c r="C132" s="68">
        <f>A132*Sheet1!D36</f>
        <v>371.20000000000005</v>
      </c>
      <c r="E132" s="68">
        <f t="shared" si="4"/>
        <v>73.05428264119614</v>
      </c>
      <c r="O132" s="106">
        <f>Sheet1!F74</f>
        <v>0.4458879555737068</v>
      </c>
    </row>
    <row r="133" spans="1:15" ht="12.75">
      <c r="A133">
        <v>12.9</v>
      </c>
      <c r="B133" s="68">
        <f aca="true" t="shared" si="5" ref="B133:B196">C133+E133</f>
        <v>448.30021468702057</v>
      </c>
      <c r="C133" s="68">
        <f>A133*Sheet1!D36</f>
        <v>374.1</v>
      </c>
      <c r="E133" s="68">
        <f aca="true" t="shared" si="6" ref="E133:E196">(A133*A133)*O133</f>
        <v>74.20021468702055</v>
      </c>
      <c r="O133" s="106">
        <f>Sheet1!F74</f>
        <v>0.4458879555737068</v>
      </c>
    </row>
    <row r="134" spans="1:15" ht="12.75">
      <c r="A134">
        <v>13</v>
      </c>
      <c r="B134" s="68">
        <f t="shared" si="5"/>
        <v>452.35506449195645</v>
      </c>
      <c r="C134" s="68">
        <f>A134*Sheet1!D36</f>
        <v>377</v>
      </c>
      <c r="E134" s="68">
        <f t="shared" si="6"/>
        <v>75.35506449195645</v>
      </c>
      <c r="O134" s="106">
        <f>Sheet1!F74</f>
        <v>0.4458879555737068</v>
      </c>
    </row>
    <row r="135" spans="1:15" ht="12.75">
      <c r="A135">
        <v>13.1</v>
      </c>
      <c r="B135" s="68">
        <f t="shared" si="5"/>
        <v>456.4188320560038</v>
      </c>
      <c r="C135" s="68">
        <f>A135*Sheet1!D36</f>
        <v>379.9</v>
      </c>
      <c r="E135" s="68">
        <f t="shared" si="6"/>
        <v>76.51883205600382</v>
      </c>
      <c r="O135" s="106">
        <f>Sheet1!F74</f>
        <v>0.4458879555737068</v>
      </c>
    </row>
    <row r="136" spans="1:15" ht="12.75">
      <c r="A136">
        <v>13.2</v>
      </c>
      <c r="B136" s="68">
        <f t="shared" si="5"/>
        <v>460.4915173791626</v>
      </c>
      <c r="C136" s="68">
        <f>A136*Sheet1!D36</f>
        <v>382.79999999999995</v>
      </c>
      <c r="E136" s="68">
        <f t="shared" si="6"/>
        <v>77.69151737916266</v>
      </c>
      <c r="O136" s="106">
        <f>Sheet1!F74</f>
        <v>0.4458879555737068</v>
      </c>
    </row>
    <row r="137" spans="1:15" ht="12.75">
      <c r="A137">
        <v>13.3</v>
      </c>
      <c r="B137" s="68">
        <f t="shared" si="5"/>
        <v>464.57312046143306</v>
      </c>
      <c r="C137" s="68">
        <f>A137*Sheet1!D36</f>
        <v>385.70000000000005</v>
      </c>
      <c r="E137" s="68">
        <f t="shared" si="6"/>
        <v>78.873120461433</v>
      </c>
      <c r="O137" s="106">
        <f>Sheet1!F74</f>
        <v>0.4458879555737068</v>
      </c>
    </row>
    <row r="138" spans="1:15" ht="12.75">
      <c r="A138">
        <v>13.4</v>
      </c>
      <c r="B138" s="68">
        <f t="shared" si="5"/>
        <v>468.6636413028148</v>
      </c>
      <c r="C138" s="68">
        <f>A138*Sheet1!D36</f>
        <v>388.6</v>
      </c>
      <c r="E138" s="68">
        <f t="shared" si="6"/>
        <v>80.0636413028148</v>
      </c>
      <c r="O138" s="106">
        <f>Sheet1!F74</f>
        <v>0.4458879555737068</v>
      </c>
    </row>
    <row r="139" spans="1:15" ht="12.75">
      <c r="A139">
        <v>13.5</v>
      </c>
      <c r="B139" s="68">
        <f t="shared" si="5"/>
        <v>472.76307990330804</v>
      </c>
      <c r="C139" s="68">
        <f>A139*Sheet1!D36</f>
        <v>391.5</v>
      </c>
      <c r="E139" s="68">
        <f t="shared" si="6"/>
        <v>81.26307990330807</v>
      </c>
      <c r="O139" s="106">
        <f>Sheet1!F74</f>
        <v>0.4458879555737068</v>
      </c>
    </row>
    <row r="140" spans="1:15" ht="12.75">
      <c r="A140">
        <v>13.6</v>
      </c>
      <c r="B140" s="68">
        <f t="shared" si="5"/>
        <v>476.87143626291277</v>
      </c>
      <c r="C140" s="68">
        <f>A140*Sheet1!D36</f>
        <v>394.4</v>
      </c>
      <c r="E140" s="68">
        <f t="shared" si="6"/>
        <v>82.4714362629128</v>
      </c>
      <c r="O140" s="106">
        <f>Sheet1!F74</f>
        <v>0.4458879555737068</v>
      </c>
    </row>
    <row r="141" spans="1:15" ht="12.75">
      <c r="A141">
        <v>13.7</v>
      </c>
      <c r="B141" s="68">
        <f t="shared" si="5"/>
        <v>480.98871038162895</v>
      </c>
      <c r="C141" s="68">
        <f>A141*Sheet1!D36</f>
        <v>397.29999999999995</v>
      </c>
      <c r="E141" s="68">
        <f t="shared" si="6"/>
        <v>83.68871038162902</v>
      </c>
      <c r="O141" s="106">
        <f>Sheet1!F74</f>
        <v>0.4458879555737068</v>
      </c>
    </row>
    <row r="142" spans="1:15" ht="12.75">
      <c r="A142">
        <v>13.8</v>
      </c>
      <c r="B142" s="68">
        <f t="shared" si="5"/>
        <v>485.1149022594568</v>
      </c>
      <c r="C142" s="68">
        <f>A142*Sheet1!D36</f>
        <v>400.20000000000005</v>
      </c>
      <c r="E142" s="68">
        <f t="shared" si="6"/>
        <v>84.91490225945674</v>
      </c>
      <c r="O142" s="106">
        <f>Sheet1!F74</f>
        <v>0.4458879555737068</v>
      </c>
    </row>
    <row r="143" spans="1:15" ht="12.75">
      <c r="A143">
        <v>13.9</v>
      </c>
      <c r="B143" s="68">
        <f t="shared" si="5"/>
        <v>489.2500118963959</v>
      </c>
      <c r="C143" s="68">
        <f>A143*Sheet1!D36</f>
        <v>403.1</v>
      </c>
      <c r="E143" s="68">
        <f t="shared" si="6"/>
        <v>86.1500118963959</v>
      </c>
      <c r="O143" s="106">
        <f>Sheet1!F74</f>
        <v>0.4458879555737068</v>
      </c>
    </row>
    <row r="144" spans="1:15" ht="12.75">
      <c r="A144">
        <v>14</v>
      </c>
      <c r="B144" s="68">
        <f t="shared" si="5"/>
        <v>493.39403929244656</v>
      </c>
      <c r="C144" s="68">
        <f>A144*Sheet1!D36</f>
        <v>406</v>
      </c>
      <c r="E144" s="68">
        <f t="shared" si="6"/>
        <v>87.39403929244654</v>
      </c>
      <c r="O144" s="106">
        <f>Sheet1!F74</f>
        <v>0.4458879555737068</v>
      </c>
    </row>
    <row r="145" spans="1:15" ht="12.75">
      <c r="A145">
        <v>14.1</v>
      </c>
      <c r="B145" s="68">
        <f t="shared" si="5"/>
        <v>497.5469844476086</v>
      </c>
      <c r="C145" s="68">
        <f>A145*Sheet1!D36</f>
        <v>408.9</v>
      </c>
      <c r="E145" s="68">
        <f t="shared" si="6"/>
        <v>88.64698444760865</v>
      </c>
      <c r="O145" s="106">
        <f>Sheet1!F74</f>
        <v>0.4458879555737068</v>
      </c>
    </row>
    <row r="146" spans="1:15" ht="12.75">
      <c r="A146">
        <v>14.2</v>
      </c>
      <c r="B146" s="68">
        <f t="shared" si="5"/>
        <v>501.7088473618822</v>
      </c>
      <c r="C146" s="68">
        <f>A146*Sheet1!D36</f>
        <v>411.79999999999995</v>
      </c>
      <c r="E146" s="68">
        <f t="shared" si="6"/>
        <v>89.90884736188224</v>
      </c>
      <c r="O146" s="106">
        <f>Sheet1!F74</f>
        <v>0.4458879555737068</v>
      </c>
    </row>
    <row r="147" spans="1:15" ht="12.75">
      <c r="A147">
        <v>14.3</v>
      </c>
      <c r="B147" s="68">
        <f t="shared" si="5"/>
        <v>505.8796280352674</v>
      </c>
      <c r="C147" s="68">
        <f>A147*Sheet1!D36</f>
        <v>414.70000000000005</v>
      </c>
      <c r="E147" s="68">
        <f t="shared" si="6"/>
        <v>91.17962803526731</v>
      </c>
      <c r="O147" s="106">
        <f>Sheet1!F74</f>
        <v>0.4458879555737068</v>
      </c>
    </row>
    <row r="148" spans="1:15" ht="12.75">
      <c r="A148">
        <v>14.4</v>
      </c>
      <c r="B148" s="68">
        <f t="shared" si="5"/>
        <v>510.05932646776387</v>
      </c>
      <c r="C148" s="68">
        <f>A148*Sheet1!D36</f>
        <v>417.6</v>
      </c>
      <c r="E148" s="68">
        <f t="shared" si="6"/>
        <v>92.45932646776384</v>
      </c>
      <c r="O148" s="106">
        <f>Sheet1!F74</f>
        <v>0.4458879555737068</v>
      </c>
    </row>
    <row r="149" spans="1:15" ht="12.75">
      <c r="A149">
        <v>14.5</v>
      </c>
      <c r="B149" s="68">
        <f t="shared" si="5"/>
        <v>514.2479426593718</v>
      </c>
      <c r="C149" s="68">
        <f>A149*Sheet1!D36</f>
        <v>420.5</v>
      </c>
      <c r="E149" s="68">
        <f t="shared" si="6"/>
        <v>93.74794265937186</v>
      </c>
      <c r="O149" s="106">
        <f>Sheet1!F74</f>
        <v>0.4458879555737068</v>
      </c>
    </row>
    <row r="150" spans="1:15" ht="12.75">
      <c r="A150">
        <v>14.6</v>
      </c>
      <c r="B150" s="68">
        <f t="shared" si="5"/>
        <v>518.4454766100913</v>
      </c>
      <c r="C150" s="68">
        <f>A150*Sheet1!D36</f>
        <v>423.4</v>
      </c>
      <c r="E150" s="68">
        <f t="shared" si="6"/>
        <v>95.04547661009134</v>
      </c>
      <c r="O150" s="106">
        <f>Sheet1!F74</f>
        <v>0.4458879555737068</v>
      </c>
    </row>
    <row r="151" spans="1:15" ht="12.75">
      <c r="A151">
        <v>14.7</v>
      </c>
      <c r="B151" s="68">
        <f t="shared" si="5"/>
        <v>522.6519283199223</v>
      </c>
      <c r="C151" s="68">
        <f>A151*Sheet1!D36</f>
        <v>426.29999999999995</v>
      </c>
      <c r="E151" s="68">
        <f t="shared" si="6"/>
        <v>96.3519283199223</v>
      </c>
      <c r="O151" s="106">
        <f>Sheet1!F74</f>
        <v>0.4458879555737068</v>
      </c>
    </row>
    <row r="152" spans="1:15" ht="12.75">
      <c r="A152">
        <v>14.8</v>
      </c>
      <c r="B152" s="68">
        <f t="shared" si="5"/>
        <v>526.8672977888648</v>
      </c>
      <c r="C152" s="68">
        <f>A152*Sheet1!D36</f>
        <v>429.20000000000005</v>
      </c>
      <c r="E152" s="68">
        <f t="shared" si="6"/>
        <v>97.66729778886474</v>
      </c>
      <c r="O152" s="106">
        <f>Sheet1!F74</f>
        <v>0.4458879555737068</v>
      </c>
    </row>
    <row r="153" spans="1:15" ht="12.75">
      <c r="A153">
        <v>14.9</v>
      </c>
      <c r="B153" s="68">
        <f t="shared" si="5"/>
        <v>531.0915850169187</v>
      </c>
      <c r="C153" s="68">
        <f>A153*Sheet1!D36</f>
        <v>432.1</v>
      </c>
      <c r="E153" s="68">
        <f t="shared" si="6"/>
        <v>98.99158501691866</v>
      </c>
      <c r="O153" s="106">
        <f>Sheet1!F74</f>
        <v>0.4458879555737068</v>
      </c>
    </row>
    <row r="154" spans="1:15" ht="12.75">
      <c r="A154">
        <v>15</v>
      </c>
      <c r="B154" s="68">
        <f t="shared" si="5"/>
        <v>535.324790004084</v>
      </c>
      <c r="C154" s="68">
        <f>A154*Sheet1!D36</f>
        <v>435</v>
      </c>
      <c r="E154" s="68">
        <f t="shared" si="6"/>
        <v>100.32479000408404</v>
      </c>
      <c r="O154" s="106">
        <f>Sheet1!F74</f>
        <v>0.4458879555737068</v>
      </c>
    </row>
    <row r="155" spans="1:15" ht="12.75">
      <c r="A155">
        <v>15.1</v>
      </c>
      <c r="B155" s="68">
        <f t="shared" si="5"/>
        <v>539.5669127503609</v>
      </c>
      <c r="C155" s="68">
        <f>A155*Sheet1!D36</f>
        <v>437.9</v>
      </c>
      <c r="E155" s="68">
        <f t="shared" si="6"/>
        <v>101.66691275036088</v>
      </c>
      <c r="O155" s="106">
        <f>Sheet1!F74</f>
        <v>0.4458879555737068</v>
      </c>
    </row>
    <row r="156" spans="1:15" ht="12.75">
      <c r="A156">
        <v>15.2</v>
      </c>
      <c r="B156" s="68">
        <f t="shared" si="5"/>
        <v>543.8179532557492</v>
      </c>
      <c r="C156" s="68">
        <f>A156*Sheet1!D36</f>
        <v>440.79999999999995</v>
      </c>
      <c r="E156" s="68">
        <f t="shared" si="6"/>
        <v>103.01795325574922</v>
      </c>
      <c r="O156" s="106">
        <f>Sheet1!F74</f>
        <v>0.4458879555737068</v>
      </c>
    </row>
    <row r="157" spans="1:15" ht="12.75">
      <c r="A157">
        <v>15.3</v>
      </c>
      <c r="B157" s="68">
        <f t="shared" si="5"/>
        <v>548.0779115202491</v>
      </c>
      <c r="C157" s="68">
        <f>A157*Sheet1!D36</f>
        <v>443.70000000000005</v>
      </c>
      <c r="E157" s="68">
        <f t="shared" si="6"/>
        <v>104.37791152024904</v>
      </c>
      <c r="O157" s="106">
        <f>Sheet1!F74</f>
        <v>0.4458879555737068</v>
      </c>
    </row>
    <row r="158" spans="1:15" ht="12.75">
      <c r="A158">
        <v>15.4</v>
      </c>
      <c r="B158" s="68">
        <f t="shared" si="5"/>
        <v>552.3467875438604</v>
      </c>
      <c r="C158" s="68">
        <f>A158*Sheet1!D36</f>
        <v>446.6</v>
      </c>
      <c r="E158" s="68">
        <f t="shared" si="6"/>
        <v>105.74678754386032</v>
      </c>
      <c r="O158" s="106">
        <f>Sheet1!F74</f>
        <v>0.4458879555737068</v>
      </c>
    </row>
    <row r="159" spans="1:15" ht="12.75">
      <c r="A159">
        <v>15.5</v>
      </c>
      <c r="B159" s="68">
        <f t="shared" si="5"/>
        <v>556.6245813265831</v>
      </c>
      <c r="C159" s="68">
        <f>A159*Sheet1!D36</f>
        <v>449.5</v>
      </c>
      <c r="E159" s="68">
        <f t="shared" si="6"/>
        <v>107.12458132658305</v>
      </c>
      <c r="O159" s="106">
        <f>Sheet1!F74</f>
        <v>0.4458879555737068</v>
      </c>
    </row>
    <row r="160" spans="1:15" ht="12.75">
      <c r="A160">
        <v>15.6</v>
      </c>
      <c r="B160" s="68">
        <f t="shared" si="5"/>
        <v>560.9112928684173</v>
      </c>
      <c r="C160" s="68">
        <f>A160*Sheet1!D36</f>
        <v>452.4</v>
      </c>
      <c r="E160" s="68">
        <f t="shared" si="6"/>
        <v>108.51129286841729</v>
      </c>
      <c r="O160" s="106">
        <f>Sheet1!F74</f>
        <v>0.4458879555737068</v>
      </c>
    </row>
    <row r="161" spans="1:15" ht="12.75">
      <c r="A161">
        <v>15.7</v>
      </c>
      <c r="B161" s="68">
        <f t="shared" si="5"/>
        <v>565.206922169363</v>
      </c>
      <c r="C161" s="68">
        <f>A161*Sheet1!D36</f>
        <v>455.29999999999995</v>
      </c>
      <c r="E161" s="68">
        <f t="shared" si="6"/>
        <v>109.90692216936299</v>
      </c>
      <c r="O161" s="106">
        <f>Sheet1!F74</f>
        <v>0.4458879555737068</v>
      </c>
    </row>
    <row r="162" spans="1:15" ht="12.75">
      <c r="A162">
        <v>15.8</v>
      </c>
      <c r="B162" s="68">
        <f t="shared" si="5"/>
        <v>569.5114692294202</v>
      </c>
      <c r="C162" s="68">
        <f>A162*Sheet1!D36</f>
        <v>458.20000000000005</v>
      </c>
      <c r="E162" s="68">
        <f t="shared" si="6"/>
        <v>111.31146922942017</v>
      </c>
      <c r="O162" s="106">
        <f>Sheet1!F74</f>
        <v>0.4458879555737068</v>
      </c>
    </row>
    <row r="163" spans="1:15" ht="12.75">
      <c r="A163">
        <v>15.9</v>
      </c>
      <c r="B163" s="68">
        <f t="shared" si="5"/>
        <v>573.8249340485888</v>
      </c>
      <c r="C163" s="68">
        <f>A163*Sheet1!D36</f>
        <v>461.1</v>
      </c>
      <c r="E163" s="68">
        <f t="shared" si="6"/>
        <v>112.72493404858882</v>
      </c>
      <c r="O163" s="106">
        <f>Sheet1!F74</f>
        <v>0.4458879555737068</v>
      </c>
    </row>
    <row r="164" spans="1:15" ht="12.75">
      <c r="A164">
        <v>16</v>
      </c>
      <c r="B164" s="68">
        <f t="shared" si="5"/>
        <v>578.1473166268689</v>
      </c>
      <c r="C164" s="68">
        <f>A164*Sheet1!D36</f>
        <v>464</v>
      </c>
      <c r="E164" s="68">
        <f t="shared" si="6"/>
        <v>114.14731662686894</v>
      </c>
      <c r="O164" s="106">
        <f>Sheet1!F74</f>
        <v>0.4458879555737068</v>
      </c>
    </row>
    <row r="165" spans="1:15" ht="12.75">
      <c r="A165">
        <v>16.1</v>
      </c>
      <c r="B165" s="68">
        <f t="shared" si="5"/>
        <v>582.4786169642606</v>
      </c>
      <c r="C165" s="68">
        <f>A165*Sheet1!D36</f>
        <v>466.90000000000003</v>
      </c>
      <c r="E165" s="68">
        <f t="shared" si="6"/>
        <v>115.57861696426056</v>
      </c>
      <c r="O165" s="106">
        <f>Sheet1!F74</f>
        <v>0.4458879555737068</v>
      </c>
    </row>
    <row r="166" spans="1:15" ht="12.75">
      <c r="A166">
        <v>16.2</v>
      </c>
      <c r="B166" s="68">
        <f t="shared" si="5"/>
        <v>586.8188350607636</v>
      </c>
      <c r="C166" s="68">
        <f>A166*Sheet1!D36</f>
        <v>469.79999999999995</v>
      </c>
      <c r="E166" s="68">
        <f t="shared" si="6"/>
        <v>117.0188350607636</v>
      </c>
      <c r="O166" s="106">
        <f>Sheet1!F74</f>
        <v>0.4458879555737068</v>
      </c>
    </row>
    <row r="167" spans="1:15" ht="12.75">
      <c r="A167">
        <v>16.3</v>
      </c>
      <c r="B167" s="68">
        <f t="shared" si="5"/>
        <v>591.1679709163782</v>
      </c>
      <c r="C167" s="68">
        <f>A167*Sheet1!D36</f>
        <v>472.70000000000005</v>
      </c>
      <c r="E167" s="68">
        <f t="shared" si="6"/>
        <v>118.46797091637816</v>
      </c>
      <c r="O167" s="106">
        <f>Sheet1!F74</f>
        <v>0.4458879555737068</v>
      </c>
    </row>
    <row r="168" spans="1:15" ht="12.75">
      <c r="A168">
        <v>16.4</v>
      </c>
      <c r="B168" s="68">
        <f t="shared" si="5"/>
        <v>595.5260245311041</v>
      </c>
      <c r="C168" s="68">
        <f>A168*Sheet1!D36</f>
        <v>475.59999999999997</v>
      </c>
      <c r="E168" s="68">
        <f t="shared" si="6"/>
        <v>119.92602453110418</v>
      </c>
      <c r="O168" s="106">
        <f>Sheet1!F74</f>
        <v>0.4458879555737068</v>
      </c>
    </row>
    <row r="169" spans="1:15" ht="12.75">
      <c r="A169">
        <v>16.5</v>
      </c>
      <c r="B169" s="68">
        <f t="shared" si="5"/>
        <v>599.8929959049417</v>
      </c>
      <c r="C169" s="68">
        <f>A169*Sheet1!D36</f>
        <v>478.5</v>
      </c>
      <c r="E169" s="68">
        <f t="shared" si="6"/>
        <v>121.39299590494169</v>
      </c>
      <c r="O169" s="106">
        <f>Sheet1!F74</f>
        <v>0.4458879555737068</v>
      </c>
    </row>
    <row r="170" spans="1:15" ht="12.75">
      <c r="A170">
        <v>16.6</v>
      </c>
      <c r="B170" s="68">
        <f t="shared" si="5"/>
        <v>604.2688850378908</v>
      </c>
      <c r="C170" s="68">
        <f>A170*Sheet1!D36</f>
        <v>481.40000000000003</v>
      </c>
      <c r="E170" s="68">
        <f t="shared" si="6"/>
        <v>122.86888503789068</v>
      </c>
      <c r="O170" s="106">
        <f>Sheet1!F74</f>
        <v>0.4458879555737068</v>
      </c>
    </row>
    <row r="171" spans="1:15" ht="12.75">
      <c r="A171">
        <v>16.7</v>
      </c>
      <c r="B171" s="68">
        <f t="shared" si="5"/>
        <v>608.653691929951</v>
      </c>
      <c r="C171" s="68">
        <f>A171*Sheet1!D36</f>
        <v>484.29999999999995</v>
      </c>
      <c r="E171" s="68">
        <f t="shared" si="6"/>
        <v>124.35369192995108</v>
      </c>
      <c r="O171" s="106">
        <f>Sheet1!F74</f>
        <v>0.4458879555737068</v>
      </c>
    </row>
    <row r="172" spans="1:15" ht="12.75">
      <c r="A172">
        <v>16.8</v>
      </c>
      <c r="B172" s="68">
        <f t="shared" si="5"/>
        <v>613.0474165811231</v>
      </c>
      <c r="C172" s="68">
        <f>A172*Sheet1!D36</f>
        <v>487.20000000000005</v>
      </c>
      <c r="E172" s="68">
        <f t="shared" si="6"/>
        <v>125.84741658112301</v>
      </c>
      <c r="O172" s="106">
        <f>Sheet1!F74</f>
        <v>0.4458879555737068</v>
      </c>
    </row>
    <row r="173" spans="1:15" ht="12.75">
      <c r="A173">
        <v>16.9</v>
      </c>
      <c r="B173" s="68">
        <f t="shared" si="5"/>
        <v>617.4500589914063</v>
      </c>
      <c r="C173" s="68">
        <f>A173*Sheet1!D36</f>
        <v>490.09999999999997</v>
      </c>
      <c r="E173" s="68">
        <f t="shared" si="6"/>
        <v>127.35005899140639</v>
      </c>
      <c r="O173" s="106">
        <f>Sheet1!F74</f>
        <v>0.4458879555737068</v>
      </c>
    </row>
    <row r="174" spans="1:15" ht="12.75">
      <c r="A174">
        <v>17</v>
      </c>
      <c r="B174" s="68">
        <f t="shared" si="5"/>
        <v>621.8616191608013</v>
      </c>
      <c r="C174" s="68">
        <f>A174*Sheet1!D36</f>
        <v>493</v>
      </c>
      <c r="E174" s="68">
        <f t="shared" si="6"/>
        <v>128.86161916080127</v>
      </c>
      <c r="O174" s="106">
        <f>Sheet1!F74</f>
        <v>0.4458879555737068</v>
      </c>
    </row>
    <row r="175" spans="1:15" ht="12.75">
      <c r="A175">
        <v>17.1</v>
      </c>
      <c r="B175" s="68">
        <f t="shared" si="5"/>
        <v>626.2820970893076</v>
      </c>
      <c r="C175" s="68">
        <f>A175*Sheet1!D36</f>
        <v>495.90000000000003</v>
      </c>
      <c r="E175" s="68">
        <f t="shared" si="6"/>
        <v>130.38209708930762</v>
      </c>
      <c r="O175" s="106">
        <f>Sheet1!F74</f>
        <v>0.4458879555737068</v>
      </c>
    </row>
    <row r="176" spans="1:15" ht="12.75">
      <c r="A176">
        <v>17.2</v>
      </c>
      <c r="B176" s="68">
        <f t="shared" si="5"/>
        <v>630.7114927769253</v>
      </c>
      <c r="C176" s="68">
        <f>A176*Sheet1!D36</f>
        <v>498.79999999999995</v>
      </c>
      <c r="E176" s="68">
        <f t="shared" si="6"/>
        <v>131.9114927769254</v>
      </c>
      <c r="O176" s="106">
        <f>Sheet1!F74</f>
        <v>0.4458879555737068</v>
      </c>
    </row>
    <row r="177" spans="1:15" ht="12.75">
      <c r="A177">
        <v>17.3</v>
      </c>
      <c r="B177" s="68">
        <f t="shared" si="5"/>
        <v>635.1498062236548</v>
      </c>
      <c r="C177" s="68">
        <f>A177*Sheet1!D36</f>
        <v>501.70000000000005</v>
      </c>
      <c r="E177" s="68">
        <f t="shared" si="6"/>
        <v>133.44980622365472</v>
      </c>
      <c r="O177" s="106">
        <f>Sheet1!F74</f>
        <v>0.4458879555737068</v>
      </c>
    </row>
    <row r="178" spans="1:15" ht="12.75">
      <c r="A178">
        <v>17.4</v>
      </c>
      <c r="B178" s="68">
        <f t="shared" si="5"/>
        <v>639.5970374294955</v>
      </c>
      <c r="C178" s="68">
        <f>A178*Sheet1!D36</f>
        <v>504.59999999999997</v>
      </c>
      <c r="E178" s="68">
        <f t="shared" si="6"/>
        <v>134.99703742949544</v>
      </c>
      <c r="O178" s="106">
        <f>Sheet1!F74</f>
        <v>0.4458879555737068</v>
      </c>
    </row>
    <row r="179" spans="1:15" ht="12.75">
      <c r="A179">
        <v>17.5</v>
      </c>
      <c r="B179" s="68">
        <f t="shared" si="5"/>
        <v>644.0531863944477</v>
      </c>
      <c r="C179" s="68">
        <f>A179*Sheet1!D36</f>
        <v>507.5</v>
      </c>
      <c r="E179" s="68">
        <f t="shared" si="6"/>
        <v>136.55318639444772</v>
      </c>
      <c r="O179" s="106">
        <f>Sheet1!F74</f>
        <v>0.4458879555737068</v>
      </c>
    </row>
    <row r="180" spans="1:15" ht="12.75">
      <c r="A180">
        <v>17.6</v>
      </c>
      <c r="B180" s="68">
        <f t="shared" si="5"/>
        <v>648.5182531185114</v>
      </c>
      <c r="C180" s="68">
        <f>A180*Sheet1!D36</f>
        <v>510.40000000000003</v>
      </c>
      <c r="E180" s="68">
        <f t="shared" si="6"/>
        <v>138.11825311851143</v>
      </c>
      <c r="O180" s="106">
        <f>Sheet1!F74</f>
        <v>0.4458879555737068</v>
      </c>
    </row>
    <row r="181" spans="1:15" ht="12.75">
      <c r="A181">
        <v>17.7</v>
      </c>
      <c r="B181" s="68">
        <f t="shared" si="5"/>
        <v>652.9922376016866</v>
      </c>
      <c r="C181" s="68">
        <f>A181*Sheet1!D36</f>
        <v>513.3</v>
      </c>
      <c r="E181" s="68">
        <f t="shared" si="6"/>
        <v>139.6922376016866</v>
      </c>
      <c r="O181" s="106">
        <f>Sheet1!F74</f>
        <v>0.4458879555737068</v>
      </c>
    </row>
    <row r="182" spans="1:15" ht="12.75">
      <c r="A182">
        <v>17.8</v>
      </c>
      <c r="B182" s="68">
        <f t="shared" si="5"/>
        <v>657.4751398439734</v>
      </c>
      <c r="C182" s="68">
        <f>A182*Sheet1!D36</f>
        <v>516.2</v>
      </c>
      <c r="E182" s="68">
        <f t="shared" si="6"/>
        <v>141.27513984397328</v>
      </c>
      <c r="O182" s="106">
        <f>Sheet1!F74</f>
        <v>0.4458879555737068</v>
      </c>
    </row>
    <row r="183" spans="1:15" ht="12.75">
      <c r="A183">
        <v>17.9</v>
      </c>
      <c r="B183" s="68">
        <f t="shared" si="5"/>
        <v>661.9669598453713</v>
      </c>
      <c r="C183" s="68">
        <f>A183*Sheet1!D36</f>
        <v>519.0999999999999</v>
      </c>
      <c r="E183" s="68">
        <f t="shared" si="6"/>
        <v>142.86695984537138</v>
      </c>
      <c r="O183" s="106">
        <f>Sheet1!F74</f>
        <v>0.4458879555737068</v>
      </c>
    </row>
    <row r="184" spans="1:15" ht="12.75">
      <c r="A184">
        <v>18</v>
      </c>
      <c r="B184" s="68">
        <f t="shared" si="5"/>
        <v>666.467697605881</v>
      </c>
      <c r="C184" s="68">
        <f>A184*Sheet1!D36</f>
        <v>522</v>
      </c>
      <c r="E184" s="68">
        <f t="shared" si="6"/>
        <v>144.467697605881</v>
      </c>
      <c r="O184" s="106">
        <f>Sheet1!F74</f>
        <v>0.4458879555737068</v>
      </c>
    </row>
    <row r="185" spans="1:15" ht="12.75">
      <c r="A185">
        <v>18.1</v>
      </c>
      <c r="B185" s="68">
        <f t="shared" si="5"/>
        <v>670.9773531255022</v>
      </c>
      <c r="C185" s="68">
        <f>A185*Sheet1!D36</f>
        <v>524.9000000000001</v>
      </c>
      <c r="E185" s="68">
        <f t="shared" si="6"/>
        <v>146.07735312550213</v>
      </c>
      <c r="O185" s="106">
        <f>Sheet1!F74</f>
        <v>0.4458879555737068</v>
      </c>
    </row>
    <row r="186" spans="1:15" ht="12.75">
      <c r="A186">
        <v>18.2</v>
      </c>
      <c r="B186" s="68">
        <f t="shared" si="5"/>
        <v>675.4959264042345</v>
      </c>
      <c r="C186" s="68">
        <f>A186*Sheet1!D36</f>
        <v>527.8</v>
      </c>
      <c r="E186" s="68">
        <f t="shared" si="6"/>
        <v>147.69592640423463</v>
      </c>
      <c r="O186" s="106">
        <f>Sheet1!F74</f>
        <v>0.4458879555737068</v>
      </c>
    </row>
    <row r="187" spans="1:15" ht="12.75">
      <c r="A187">
        <v>18.3</v>
      </c>
      <c r="B187" s="68">
        <f t="shared" si="5"/>
        <v>680.0234174420788</v>
      </c>
      <c r="C187" s="68">
        <f>A187*Sheet1!D36</f>
        <v>530.7</v>
      </c>
      <c r="E187" s="68">
        <f t="shared" si="6"/>
        <v>149.3234174420787</v>
      </c>
      <c r="O187" s="106">
        <f>Sheet1!F74</f>
        <v>0.4458879555737068</v>
      </c>
    </row>
    <row r="188" spans="1:15" ht="12.75">
      <c r="A188">
        <v>18.4</v>
      </c>
      <c r="B188" s="68">
        <f t="shared" si="5"/>
        <v>684.559826239034</v>
      </c>
      <c r="C188" s="68">
        <f>A188*Sheet1!D36</f>
        <v>533.5999999999999</v>
      </c>
      <c r="E188" s="68">
        <f t="shared" si="6"/>
        <v>150.95982623903416</v>
      </c>
      <c r="O188" s="106">
        <f>Sheet1!F74</f>
        <v>0.4458879555737068</v>
      </c>
    </row>
    <row r="189" spans="1:15" ht="12.75">
      <c r="A189">
        <v>18.5</v>
      </c>
      <c r="B189" s="68">
        <f t="shared" si="5"/>
        <v>689.1051527951012</v>
      </c>
      <c r="C189" s="68">
        <f>A189*Sheet1!D36</f>
        <v>536.5</v>
      </c>
      <c r="E189" s="68">
        <f t="shared" si="6"/>
        <v>152.60515279510116</v>
      </c>
      <c r="O189" s="106">
        <f>Sheet1!F74</f>
        <v>0.4458879555737068</v>
      </c>
    </row>
    <row r="190" spans="1:15" ht="12.75">
      <c r="A190">
        <v>18.6</v>
      </c>
      <c r="B190" s="68">
        <f t="shared" si="5"/>
        <v>693.6593971102798</v>
      </c>
      <c r="C190" s="68">
        <f>A190*Sheet1!D36</f>
        <v>539.4000000000001</v>
      </c>
      <c r="E190" s="68">
        <f t="shared" si="6"/>
        <v>154.25939711027962</v>
      </c>
      <c r="O190" s="106">
        <f>Sheet1!F74</f>
        <v>0.4458879555737068</v>
      </c>
    </row>
    <row r="191" spans="1:15" ht="12.75">
      <c r="A191">
        <v>18.7</v>
      </c>
      <c r="B191" s="68">
        <f t="shared" si="5"/>
        <v>698.2225591845695</v>
      </c>
      <c r="C191" s="68">
        <f>A191*Sheet1!D36</f>
        <v>542.3</v>
      </c>
      <c r="E191" s="68">
        <f t="shared" si="6"/>
        <v>155.92255918456954</v>
      </c>
      <c r="O191" s="106">
        <f>Sheet1!F74</f>
        <v>0.4458879555737068</v>
      </c>
    </row>
    <row r="192" spans="1:15" ht="12.75">
      <c r="A192">
        <v>18.8</v>
      </c>
      <c r="B192" s="68">
        <f t="shared" si="5"/>
        <v>702.794639017971</v>
      </c>
      <c r="C192" s="68">
        <f>A192*Sheet1!D36</f>
        <v>545.2</v>
      </c>
      <c r="E192" s="68">
        <f t="shared" si="6"/>
        <v>157.59463901797096</v>
      </c>
      <c r="O192" s="106">
        <f>Sheet1!F74</f>
        <v>0.4458879555737068</v>
      </c>
    </row>
    <row r="193" spans="1:15" ht="12.75">
      <c r="A193">
        <v>18.9</v>
      </c>
      <c r="B193" s="68">
        <f t="shared" si="5"/>
        <v>707.3756366104838</v>
      </c>
      <c r="C193" s="68">
        <f>A193*Sheet1!D36</f>
        <v>548.0999999999999</v>
      </c>
      <c r="E193" s="68">
        <f t="shared" si="6"/>
        <v>159.2756366104838</v>
      </c>
      <c r="O193" s="106">
        <f>Sheet1!F74</f>
        <v>0.4458879555737068</v>
      </c>
    </row>
    <row r="194" spans="1:15" ht="12.75">
      <c r="A194">
        <v>19</v>
      </c>
      <c r="B194" s="68">
        <f t="shared" si="5"/>
        <v>711.9655519621082</v>
      </c>
      <c r="C194" s="68">
        <f>A194*Sheet1!D36</f>
        <v>551</v>
      </c>
      <c r="E194" s="68">
        <f t="shared" si="6"/>
        <v>160.96555196210815</v>
      </c>
      <c r="O194" s="106">
        <f>Sheet1!F74</f>
        <v>0.4458879555737068</v>
      </c>
    </row>
    <row r="195" spans="1:15" ht="12.75">
      <c r="A195">
        <v>19.1</v>
      </c>
      <c r="B195" s="68">
        <f t="shared" si="5"/>
        <v>716.5643850728441</v>
      </c>
      <c r="C195" s="68">
        <f>A195*Sheet1!D36</f>
        <v>553.9000000000001</v>
      </c>
      <c r="E195" s="68">
        <f t="shared" si="6"/>
        <v>162.664385072844</v>
      </c>
      <c r="O195" s="106">
        <f>Sheet1!F74</f>
        <v>0.4458879555737068</v>
      </c>
    </row>
    <row r="196" spans="1:15" ht="12.75">
      <c r="A196">
        <v>19.2</v>
      </c>
      <c r="B196" s="68">
        <f t="shared" si="5"/>
        <v>721.1721359426913</v>
      </c>
      <c r="C196" s="68">
        <f>A196*Sheet1!D36</f>
        <v>556.8</v>
      </c>
      <c r="E196" s="68">
        <f t="shared" si="6"/>
        <v>164.37213594269127</v>
      </c>
      <c r="O196" s="106">
        <f>Sheet1!F74</f>
        <v>0.4458879555737068</v>
      </c>
    </row>
    <row r="197" spans="1:15" ht="12.75">
      <c r="A197">
        <v>19.3</v>
      </c>
      <c r="B197" s="68">
        <f aca="true" t="shared" si="7" ref="B197:B260">C197+E197</f>
        <v>725.7888045716501</v>
      </c>
      <c r="C197" s="68">
        <f>A197*Sheet1!D36</f>
        <v>559.7</v>
      </c>
      <c r="E197" s="68">
        <f aca="true" t="shared" si="8" ref="E197:E260">(A197*A197)*O197</f>
        <v>166.08880457165006</v>
      </c>
      <c r="O197" s="106">
        <f>Sheet1!F74</f>
        <v>0.4458879555737068</v>
      </c>
    </row>
    <row r="198" spans="1:15" ht="12.75">
      <c r="A198">
        <v>19.4</v>
      </c>
      <c r="B198" s="68">
        <f t="shared" si="7"/>
        <v>730.4143909597202</v>
      </c>
      <c r="C198" s="68">
        <f>A198*Sheet1!D36</f>
        <v>562.5999999999999</v>
      </c>
      <c r="E198" s="68">
        <f t="shared" si="8"/>
        <v>167.81439095972027</v>
      </c>
      <c r="O198" s="106">
        <f>Sheet1!F74</f>
        <v>0.4458879555737068</v>
      </c>
    </row>
    <row r="199" spans="1:15" ht="12.75">
      <c r="A199">
        <v>19.5</v>
      </c>
      <c r="B199" s="68">
        <f t="shared" si="7"/>
        <v>735.048895106902</v>
      </c>
      <c r="C199" s="68">
        <f>A199*Sheet1!D36</f>
        <v>565.5</v>
      </c>
      <c r="E199" s="68">
        <f t="shared" si="8"/>
        <v>169.54889510690202</v>
      </c>
      <c r="O199" s="106">
        <f>Sheet1!F74</f>
        <v>0.4458879555737068</v>
      </c>
    </row>
    <row r="200" spans="1:15" ht="12.75">
      <c r="A200">
        <v>19.6</v>
      </c>
      <c r="B200" s="68">
        <f t="shared" si="7"/>
        <v>739.6923170131953</v>
      </c>
      <c r="C200" s="68">
        <f>A200*Sheet1!D36</f>
        <v>568.4000000000001</v>
      </c>
      <c r="E200" s="68">
        <f t="shared" si="8"/>
        <v>171.29231701319523</v>
      </c>
      <c r="O200" s="106">
        <f>Sheet1!F74</f>
        <v>0.4458879555737068</v>
      </c>
    </row>
    <row r="201" spans="1:15" ht="12.75">
      <c r="A201">
        <v>19.7</v>
      </c>
      <c r="B201" s="68">
        <f t="shared" si="7"/>
        <v>744.3446566785998</v>
      </c>
      <c r="C201" s="68">
        <f>A201*Sheet1!D36</f>
        <v>571.3</v>
      </c>
      <c r="E201" s="68">
        <f t="shared" si="8"/>
        <v>173.04465667859986</v>
      </c>
      <c r="O201" s="106">
        <f>Sheet1!F74</f>
        <v>0.4458879555737068</v>
      </c>
    </row>
    <row r="202" spans="1:15" ht="12.75">
      <c r="A202">
        <v>19.8</v>
      </c>
      <c r="B202" s="68">
        <f t="shared" si="7"/>
        <v>749.0059141031161</v>
      </c>
      <c r="C202" s="68">
        <f>A202*Sheet1!D36</f>
        <v>574.2</v>
      </c>
      <c r="E202" s="68">
        <f t="shared" si="8"/>
        <v>174.80591410311604</v>
      </c>
      <c r="O202" s="106">
        <f>Sheet1!F74</f>
        <v>0.4458879555737068</v>
      </c>
    </row>
    <row r="203" spans="1:15" ht="12.75">
      <c r="A203">
        <v>19.9</v>
      </c>
      <c r="B203" s="68">
        <f t="shared" si="7"/>
        <v>753.6760892867435</v>
      </c>
      <c r="C203" s="68">
        <f>A203*Sheet1!D36</f>
        <v>577.0999999999999</v>
      </c>
      <c r="E203" s="68">
        <f t="shared" si="8"/>
        <v>176.5760892867436</v>
      </c>
      <c r="O203" s="106">
        <f>Sheet1!F74</f>
        <v>0.4458879555737068</v>
      </c>
    </row>
    <row r="204" spans="1:15" ht="12.75">
      <c r="A204">
        <v>20</v>
      </c>
      <c r="B204" s="68">
        <f t="shared" si="7"/>
        <v>758.3551822294827</v>
      </c>
      <c r="C204" s="68">
        <f>A204*Sheet1!D36</f>
        <v>580</v>
      </c>
      <c r="E204" s="68">
        <f t="shared" si="8"/>
        <v>178.35518222948272</v>
      </c>
      <c r="O204" s="106">
        <f>Sheet1!F74</f>
        <v>0.4458879555737068</v>
      </c>
    </row>
    <row r="205" spans="1:15" ht="12.75">
      <c r="A205">
        <v>20.5</v>
      </c>
      <c r="B205" s="68">
        <f t="shared" si="7"/>
        <v>781.8844133298503</v>
      </c>
      <c r="C205" s="68">
        <f>A205*Sheet1!D36</f>
        <v>594.5</v>
      </c>
      <c r="E205" s="68">
        <f t="shared" si="8"/>
        <v>187.38441332985028</v>
      </c>
      <c r="O205" s="106">
        <f>Sheet1!F74</f>
        <v>0.4458879555737068</v>
      </c>
    </row>
    <row r="206" spans="1:15" ht="12.75">
      <c r="A206">
        <v>21</v>
      </c>
      <c r="B206" s="68">
        <f t="shared" si="7"/>
        <v>805.6365884080047</v>
      </c>
      <c r="C206" s="68">
        <f>A206*Sheet1!D36</f>
        <v>609</v>
      </c>
      <c r="E206" s="68">
        <f t="shared" si="8"/>
        <v>196.6365884080047</v>
      </c>
      <c r="O206" s="106">
        <f>Sheet1!F74</f>
        <v>0.4458879555737068</v>
      </c>
    </row>
    <row r="207" spans="1:15" ht="12.75">
      <c r="A207">
        <v>21.5</v>
      </c>
      <c r="B207" s="68">
        <f t="shared" si="7"/>
        <v>829.611707463946</v>
      </c>
      <c r="C207" s="68">
        <f>A207*Sheet1!D36</f>
        <v>623.5</v>
      </c>
      <c r="E207" s="68">
        <f t="shared" si="8"/>
        <v>206.11170746394598</v>
      </c>
      <c r="O207" s="106">
        <f>Sheet1!F74</f>
        <v>0.4458879555737068</v>
      </c>
    </row>
    <row r="208" spans="1:15" ht="12.75">
      <c r="A208">
        <v>22</v>
      </c>
      <c r="B208" s="68">
        <f t="shared" si="7"/>
        <v>853.8097704976741</v>
      </c>
      <c r="C208" s="68">
        <f>A208*Sheet1!D36</f>
        <v>638</v>
      </c>
      <c r="E208" s="68">
        <f t="shared" si="8"/>
        <v>215.8097704976741</v>
      </c>
      <c r="O208" s="106">
        <f>Sheet1!F74</f>
        <v>0.4458879555737068</v>
      </c>
    </row>
    <row r="209" spans="1:15" ht="12.75">
      <c r="A209">
        <v>22.5</v>
      </c>
      <c r="B209" s="68">
        <f t="shared" si="7"/>
        <v>878.230777509189</v>
      </c>
      <c r="C209" s="68">
        <f>A209*Sheet1!D36</f>
        <v>652.5</v>
      </c>
      <c r="E209" s="68">
        <f t="shared" si="8"/>
        <v>225.73077750918907</v>
      </c>
      <c r="O209" s="106">
        <f>Sheet1!F74</f>
        <v>0.4458879555737068</v>
      </c>
    </row>
    <row r="210" spans="1:15" ht="12.75">
      <c r="A210">
        <v>23</v>
      </c>
      <c r="B210" s="68">
        <f t="shared" si="7"/>
        <v>902.8747284984909</v>
      </c>
      <c r="C210" s="68">
        <f>A210*Sheet1!D36</f>
        <v>667</v>
      </c>
      <c r="E210" s="68">
        <f t="shared" si="8"/>
        <v>235.8747284984909</v>
      </c>
      <c r="O210" s="106">
        <f>Sheet1!F74</f>
        <v>0.4458879555737068</v>
      </c>
    </row>
    <row r="211" spans="1:15" ht="12.75">
      <c r="A211">
        <v>23.5</v>
      </c>
      <c r="B211" s="68">
        <f t="shared" si="7"/>
        <v>927.7416234655796</v>
      </c>
      <c r="C211" s="68">
        <f>A211*Sheet1!D36</f>
        <v>681.5</v>
      </c>
      <c r="E211" s="68">
        <f t="shared" si="8"/>
        <v>246.24162346557958</v>
      </c>
      <c r="O211" s="106">
        <f>Sheet1!F74</f>
        <v>0.4458879555737068</v>
      </c>
    </row>
    <row r="212" spans="1:15" ht="12.75">
      <c r="A212">
        <v>24</v>
      </c>
      <c r="B212" s="68">
        <f t="shared" si="7"/>
        <v>952.8314624104551</v>
      </c>
      <c r="C212" s="68">
        <f>A212*Sheet1!D36</f>
        <v>696</v>
      </c>
      <c r="E212" s="68">
        <f t="shared" si="8"/>
        <v>256.8314624104551</v>
      </c>
      <c r="O212" s="106">
        <f>Sheet1!F74</f>
        <v>0.4458879555737068</v>
      </c>
    </row>
    <row r="213" spans="1:15" ht="12.75">
      <c r="A213">
        <v>24.5</v>
      </c>
      <c r="B213" s="68">
        <f t="shared" si="7"/>
        <v>978.1442453331175</v>
      </c>
      <c r="C213" s="68">
        <f>A213*Sheet1!D36</f>
        <v>710.5</v>
      </c>
      <c r="E213" s="68">
        <f t="shared" si="8"/>
        <v>267.6442453331175</v>
      </c>
      <c r="O213" s="106">
        <f>Sheet1!F74</f>
        <v>0.4458879555737068</v>
      </c>
    </row>
    <row r="214" spans="1:15" ht="12.75">
      <c r="A214">
        <v>25</v>
      </c>
      <c r="B214" s="68">
        <f t="shared" si="7"/>
        <v>1003.6799722335668</v>
      </c>
      <c r="C214" s="68">
        <f>A214*Sheet1!D36</f>
        <v>725</v>
      </c>
      <c r="E214" s="68">
        <f t="shared" si="8"/>
        <v>278.67997223356673</v>
      </c>
      <c r="O214" s="106">
        <f>Sheet1!F74</f>
        <v>0.4458879555737068</v>
      </c>
    </row>
    <row r="215" spans="1:15" ht="12.75">
      <c r="A215">
        <v>25.5</v>
      </c>
      <c r="B215" s="68">
        <f t="shared" si="7"/>
        <v>1029.4386431118028</v>
      </c>
      <c r="C215" s="68">
        <f>A215*Sheet1!D36</f>
        <v>739.5</v>
      </c>
      <c r="E215" s="68">
        <f t="shared" si="8"/>
        <v>289.93864311180283</v>
      </c>
      <c r="O215" s="106">
        <f>Sheet1!F74</f>
        <v>0.4458879555737068</v>
      </c>
    </row>
    <row r="216" spans="1:15" ht="12.75">
      <c r="A216">
        <v>26</v>
      </c>
      <c r="B216" s="68">
        <f t="shared" si="7"/>
        <v>1055.4202579678258</v>
      </c>
      <c r="C216" s="68">
        <f>A216*Sheet1!D36</f>
        <v>754</v>
      </c>
      <c r="E216" s="68">
        <f t="shared" si="8"/>
        <v>301.4202579678258</v>
      </c>
      <c r="O216" s="106">
        <f>Sheet1!F74</f>
        <v>0.4458879555737068</v>
      </c>
    </row>
    <row r="217" spans="1:15" ht="12.75">
      <c r="A217">
        <v>26.5</v>
      </c>
      <c r="B217" s="68">
        <f t="shared" si="7"/>
        <v>1081.6248168016357</v>
      </c>
      <c r="C217" s="68">
        <f>A217*Sheet1!D36</f>
        <v>768.5</v>
      </c>
      <c r="E217" s="68">
        <f t="shared" si="8"/>
        <v>313.12481680163563</v>
      </c>
      <c r="O217" s="106">
        <f>Sheet1!F74</f>
        <v>0.4458879555737068</v>
      </c>
    </row>
    <row r="218" spans="1:15" ht="12.75">
      <c r="A218">
        <v>27</v>
      </c>
      <c r="B218" s="68">
        <f t="shared" si="7"/>
        <v>1108.0523196132322</v>
      </c>
      <c r="C218" s="68">
        <f>A218*Sheet1!D36</f>
        <v>783</v>
      </c>
      <c r="E218" s="68">
        <f t="shared" si="8"/>
        <v>325.05231961323227</v>
      </c>
      <c r="O218" s="106">
        <f>Sheet1!F74</f>
        <v>0.4458879555737068</v>
      </c>
    </row>
    <row r="219" spans="1:15" ht="12.75">
      <c r="A219">
        <v>27.5</v>
      </c>
      <c r="B219" s="68">
        <f t="shared" si="7"/>
        <v>1134.702766402616</v>
      </c>
      <c r="C219" s="68">
        <f>A219*Sheet1!D36</f>
        <v>797.5</v>
      </c>
      <c r="E219" s="68">
        <f t="shared" si="8"/>
        <v>337.2027664026158</v>
      </c>
      <c r="O219" s="106">
        <f>Sheet1!F74</f>
        <v>0.4458879555737068</v>
      </c>
    </row>
    <row r="220" spans="1:15" ht="12.75">
      <c r="A220">
        <v>28</v>
      </c>
      <c r="B220" s="68">
        <f t="shared" si="7"/>
        <v>1161.5761571697863</v>
      </c>
      <c r="C220" s="68">
        <f>A220*Sheet1!D36</f>
        <v>812</v>
      </c>
      <c r="E220" s="68">
        <f t="shared" si="8"/>
        <v>349.57615716978614</v>
      </c>
      <c r="O220" s="106">
        <f>Sheet1!F74</f>
        <v>0.4458879555737068</v>
      </c>
    </row>
    <row r="221" spans="1:15" ht="12.75">
      <c r="A221">
        <v>28.5</v>
      </c>
      <c r="B221" s="68">
        <f t="shared" si="7"/>
        <v>1188.6724919147434</v>
      </c>
      <c r="C221" s="68">
        <f>A221*Sheet1!D36</f>
        <v>826.5</v>
      </c>
      <c r="E221" s="68">
        <f t="shared" si="8"/>
        <v>362.1724919147434</v>
      </c>
      <c r="O221" s="106">
        <f>Sheet1!F74</f>
        <v>0.4458879555737068</v>
      </c>
    </row>
    <row r="222" spans="1:15" ht="12.75">
      <c r="A222">
        <v>29</v>
      </c>
      <c r="B222" s="68">
        <f t="shared" si="7"/>
        <v>1215.9917706374874</v>
      </c>
      <c r="C222" s="68">
        <f>A222*Sheet1!D36</f>
        <v>841</v>
      </c>
      <c r="E222" s="68">
        <f t="shared" si="8"/>
        <v>374.99177063748743</v>
      </c>
      <c r="O222" s="106">
        <f>Sheet1!F74</f>
        <v>0.4458879555737068</v>
      </c>
    </row>
    <row r="223" spans="1:15" ht="12.75">
      <c r="A223">
        <v>29.5</v>
      </c>
      <c r="B223" s="68">
        <f t="shared" si="7"/>
        <v>1243.5339933380183</v>
      </c>
      <c r="C223" s="68">
        <f>A223*Sheet1!D36</f>
        <v>855.5</v>
      </c>
      <c r="E223" s="68">
        <f t="shared" si="8"/>
        <v>388.0339933380184</v>
      </c>
      <c r="O223" s="106">
        <f>Sheet1!F74</f>
        <v>0.4458879555737068</v>
      </c>
    </row>
    <row r="224" spans="1:15" ht="12.75">
      <c r="A224">
        <v>30</v>
      </c>
      <c r="B224" s="68">
        <f t="shared" si="7"/>
        <v>1271.2991600163361</v>
      </c>
      <c r="C224" s="68">
        <f>A224*Sheet1!D36</f>
        <v>870</v>
      </c>
      <c r="E224" s="68">
        <f t="shared" si="8"/>
        <v>401.29916001633615</v>
      </c>
      <c r="O224" s="106">
        <f>Sheet1!F74</f>
        <v>0.4458879555737068</v>
      </c>
    </row>
    <row r="225" spans="1:15" ht="12.75">
      <c r="A225">
        <v>30.5</v>
      </c>
      <c r="B225" s="68">
        <f t="shared" si="7"/>
        <v>1299.2872706724406</v>
      </c>
      <c r="C225" s="68">
        <f>A225*Sheet1!D36</f>
        <v>884.5</v>
      </c>
      <c r="E225" s="68">
        <f t="shared" si="8"/>
        <v>414.78727067244074</v>
      </c>
      <c r="O225" s="106">
        <f>Sheet1!F74</f>
        <v>0.4458879555737068</v>
      </c>
    </row>
    <row r="226" spans="1:15" ht="12.75">
      <c r="A226">
        <v>31</v>
      </c>
      <c r="B226" s="68">
        <f t="shared" si="7"/>
        <v>1327.4983253063322</v>
      </c>
      <c r="C226" s="68">
        <f>A226*Sheet1!D36</f>
        <v>899</v>
      </c>
      <c r="E226" s="68">
        <f t="shared" si="8"/>
        <v>428.4983253063322</v>
      </c>
      <c r="O226" s="106">
        <f>Sheet1!F74</f>
        <v>0.4458879555737068</v>
      </c>
    </row>
    <row r="227" spans="1:15" ht="12.75">
      <c r="A227">
        <v>31.5</v>
      </c>
      <c r="B227" s="68">
        <f t="shared" si="7"/>
        <v>1355.9323239180105</v>
      </c>
      <c r="C227" s="68">
        <f>A227*Sheet1!D36</f>
        <v>913.5</v>
      </c>
      <c r="E227" s="68">
        <f t="shared" si="8"/>
        <v>442.4323239180106</v>
      </c>
      <c r="O227" s="106">
        <f>Sheet1!F74</f>
        <v>0.4458879555737068</v>
      </c>
    </row>
    <row r="228" spans="1:15" ht="12.75">
      <c r="A228">
        <v>32</v>
      </c>
      <c r="B228" s="68">
        <f t="shared" si="7"/>
        <v>1384.5892665074757</v>
      </c>
      <c r="C228" s="68">
        <f>A228*Sheet1!D36</f>
        <v>928</v>
      </c>
      <c r="E228" s="68">
        <f t="shared" si="8"/>
        <v>456.58926650747577</v>
      </c>
      <c r="O228" s="106">
        <f>Sheet1!F74</f>
        <v>0.4458879555737068</v>
      </c>
    </row>
    <row r="229" spans="1:15" ht="12.75">
      <c r="A229">
        <v>32.5</v>
      </c>
      <c r="B229" s="68">
        <f t="shared" si="7"/>
        <v>1413.4691530747277</v>
      </c>
      <c r="C229" s="68">
        <f>A229*Sheet1!D36</f>
        <v>942.5</v>
      </c>
      <c r="E229" s="68">
        <f t="shared" si="8"/>
        <v>470.96915307472784</v>
      </c>
      <c r="O229" s="106">
        <f>Sheet1!F74</f>
        <v>0.4458879555737068</v>
      </c>
    </row>
    <row r="230" spans="1:15" ht="12.75">
      <c r="A230">
        <v>33</v>
      </c>
      <c r="B230" s="68">
        <f t="shared" si="7"/>
        <v>1442.5719836197668</v>
      </c>
      <c r="C230" s="68">
        <f>A230*Sheet1!D36</f>
        <v>957</v>
      </c>
      <c r="E230" s="68">
        <f t="shared" si="8"/>
        <v>485.57198361976674</v>
      </c>
      <c r="O230" s="106">
        <f>Sheet1!F74</f>
        <v>0.4458879555737068</v>
      </c>
    </row>
    <row r="231" spans="1:15" ht="12.75">
      <c r="A231">
        <v>33.5</v>
      </c>
      <c r="B231" s="68">
        <f t="shared" si="7"/>
        <v>1471.8977581425925</v>
      </c>
      <c r="C231" s="68">
        <f>A231*Sheet1!D36</f>
        <v>971.5</v>
      </c>
      <c r="E231" s="68">
        <f t="shared" si="8"/>
        <v>500.39775814259247</v>
      </c>
      <c r="O231" s="106">
        <f>Sheet1!F74</f>
        <v>0.4458879555737068</v>
      </c>
    </row>
    <row r="232" spans="1:15" ht="12.75">
      <c r="A232">
        <v>34</v>
      </c>
      <c r="B232" s="68">
        <f t="shared" si="7"/>
        <v>1501.4464766432052</v>
      </c>
      <c r="C232" s="68">
        <f>A232*Sheet1!D36</f>
        <v>986</v>
      </c>
      <c r="E232" s="68">
        <f t="shared" si="8"/>
        <v>515.4464766432051</v>
      </c>
      <c r="O232" s="106">
        <f>Sheet1!F74</f>
        <v>0.4458879555737068</v>
      </c>
    </row>
    <row r="233" spans="1:15" ht="12.75">
      <c r="A233">
        <v>34.5</v>
      </c>
      <c r="B233" s="68">
        <f t="shared" si="7"/>
        <v>1531.2181391216045</v>
      </c>
      <c r="C233" s="68">
        <f>A233*Sheet1!D36</f>
        <v>1000.5</v>
      </c>
      <c r="E233" s="68">
        <f t="shared" si="8"/>
        <v>530.7181391216045</v>
      </c>
      <c r="O233" s="106">
        <f>Sheet1!F74</f>
        <v>0.4458879555737068</v>
      </c>
    </row>
    <row r="234" spans="1:15" ht="12.75">
      <c r="A234">
        <v>35</v>
      </c>
      <c r="B234" s="68">
        <f t="shared" si="7"/>
        <v>1561.2127455777909</v>
      </c>
      <c r="C234" s="68">
        <f>A234*Sheet1!D36</f>
        <v>1015</v>
      </c>
      <c r="E234" s="68">
        <f t="shared" si="8"/>
        <v>546.2127455777909</v>
      </c>
      <c r="O234" s="106">
        <f>Sheet1!F74</f>
        <v>0.4458879555737068</v>
      </c>
    </row>
    <row r="235" spans="1:15" ht="12.75">
      <c r="A235">
        <v>35.5</v>
      </c>
      <c r="B235" s="68">
        <f t="shared" si="7"/>
        <v>1591.4302960117639</v>
      </c>
      <c r="C235" s="68">
        <f>A235*Sheet1!D36</f>
        <v>1029.5</v>
      </c>
      <c r="E235" s="68">
        <f t="shared" si="8"/>
        <v>561.930296011764</v>
      </c>
      <c r="O235" s="106">
        <f>Sheet1!F74</f>
        <v>0.4458879555737068</v>
      </c>
    </row>
    <row r="236" spans="1:15" ht="12.75">
      <c r="A236">
        <v>36</v>
      </c>
      <c r="B236" s="68">
        <f t="shared" si="7"/>
        <v>1621.8707904235239</v>
      </c>
      <c r="C236" s="68">
        <f>A236*Sheet1!D36</f>
        <v>1044</v>
      </c>
      <c r="E236" s="68">
        <f t="shared" si="8"/>
        <v>577.870790423524</v>
      </c>
      <c r="O236" s="106">
        <f>Sheet1!F74</f>
        <v>0.4458879555737068</v>
      </c>
    </row>
    <row r="237" spans="1:15" ht="12.75">
      <c r="A237">
        <v>36.5</v>
      </c>
      <c r="B237" s="68">
        <f t="shared" si="7"/>
        <v>1652.534228813071</v>
      </c>
      <c r="C237" s="68">
        <f>A237*Sheet1!D36</f>
        <v>1058.5</v>
      </c>
      <c r="E237" s="68">
        <f t="shared" si="8"/>
        <v>594.0342288130709</v>
      </c>
      <c r="O237" s="106">
        <f>Sheet1!F74</f>
        <v>0.4458879555737068</v>
      </c>
    </row>
    <row r="238" spans="1:15" ht="12.75">
      <c r="A238">
        <v>37</v>
      </c>
      <c r="B238" s="68">
        <f t="shared" si="7"/>
        <v>1683.4206111804046</v>
      </c>
      <c r="C238" s="68">
        <f>A238*Sheet1!D36</f>
        <v>1073</v>
      </c>
      <c r="E238" s="68">
        <f t="shared" si="8"/>
        <v>610.4206111804046</v>
      </c>
      <c r="O238" s="106">
        <f>Sheet1!F74</f>
        <v>0.4458879555737068</v>
      </c>
    </row>
    <row r="239" spans="1:15" ht="12.75">
      <c r="A239">
        <v>37.5</v>
      </c>
      <c r="B239" s="68">
        <f t="shared" si="7"/>
        <v>1714.5299375255252</v>
      </c>
      <c r="C239" s="68">
        <f>A239*Sheet1!D36</f>
        <v>1087.5</v>
      </c>
      <c r="E239" s="68">
        <f t="shared" si="8"/>
        <v>627.0299375255252</v>
      </c>
      <c r="O239" s="106">
        <f>Sheet1!F74</f>
        <v>0.4458879555737068</v>
      </c>
    </row>
    <row r="240" spans="1:15" ht="12.75">
      <c r="A240">
        <v>38</v>
      </c>
      <c r="B240" s="68">
        <f t="shared" si="7"/>
        <v>1745.8622078484327</v>
      </c>
      <c r="C240" s="68">
        <f>A240*Sheet1!D36</f>
        <v>1102</v>
      </c>
      <c r="E240" s="68">
        <f t="shared" si="8"/>
        <v>643.8622078484326</v>
      </c>
      <c r="O240" s="106">
        <f>Sheet1!F74</f>
        <v>0.4458879555737068</v>
      </c>
    </row>
    <row r="241" spans="1:15" ht="12.75">
      <c r="A241">
        <v>38.5</v>
      </c>
      <c r="B241" s="68">
        <f t="shared" si="7"/>
        <v>1777.4174221491269</v>
      </c>
      <c r="C241" s="68">
        <f>A241*Sheet1!D36</f>
        <v>1116.5</v>
      </c>
      <c r="E241" s="68">
        <f t="shared" si="8"/>
        <v>660.9174221491269</v>
      </c>
      <c r="O241" s="106">
        <f>Sheet1!F74</f>
        <v>0.4458879555737068</v>
      </c>
    </row>
    <row r="242" spans="1:15" ht="12.75">
      <c r="A242">
        <v>39</v>
      </c>
      <c r="B242" s="68">
        <f t="shared" si="7"/>
        <v>1809.195580427608</v>
      </c>
      <c r="C242" s="68">
        <f>A242*Sheet1!D36</f>
        <v>1131</v>
      </c>
      <c r="E242" s="68">
        <f t="shared" si="8"/>
        <v>678.1955804276081</v>
      </c>
      <c r="O242" s="106">
        <f>Sheet1!F74</f>
        <v>0.4458879555737068</v>
      </c>
    </row>
    <row r="243" spans="1:15" ht="12.75">
      <c r="A243">
        <v>39.5</v>
      </c>
      <c r="B243" s="68">
        <f t="shared" si="7"/>
        <v>1841.1966826838761</v>
      </c>
      <c r="C243" s="68">
        <f>A243*Sheet1!D36</f>
        <v>1145.5</v>
      </c>
      <c r="E243" s="68">
        <f t="shared" si="8"/>
        <v>695.696682683876</v>
      </c>
      <c r="O243" s="106">
        <f>Sheet1!F74</f>
        <v>0.4458879555737068</v>
      </c>
    </row>
    <row r="244" spans="1:15" ht="12.75">
      <c r="A244">
        <v>40</v>
      </c>
      <c r="B244" s="68">
        <f t="shared" si="7"/>
        <v>1873.4207289179308</v>
      </c>
      <c r="C244" s="68">
        <f>A244*Sheet1!D36</f>
        <v>1160</v>
      </c>
      <c r="E244" s="68">
        <f t="shared" si="8"/>
        <v>713.4207289179309</v>
      </c>
      <c r="O244" s="106">
        <f>Sheet1!F74</f>
        <v>0.4458879555737068</v>
      </c>
    </row>
    <row r="245" spans="1:15" ht="12.75">
      <c r="A245">
        <v>40.5</v>
      </c>
      <c r="B245" s="68">
        <f t="shared" si="7"/>
        <v>1905.8677191297725</v>
      </c>
      <c r="C245" s="68">
        <f>A245*Sheet1!D36</f>
        <v>1174.5</v>
      </c>
      <c r="E245" s="68">
        <f t="shared" si="8"/>
        <v>731.3677191297726</v>
      </c>
      <c r="O245" s="106">
        <f>Sheet1!F74</f>
        <v>0.4458879555737068</v>
      </c>
    </row>
    <row r="246" spans="1:15" ht="12.75">
      <c r="A246">
        <v>41</v>
      </c>
      <c r="B246" s="68">
        <f t="shared" si="7"/>
        <v>1938.5376533194012</v>
      </c>
      <c r="C246" s="68">
        <f>A246*Sheet1!D36</f>
        <v>1189</v>
      </c>
      <c r="E246" s="68">
        <f t="shared" si="8"/>
        <v>749.5376533194011</v>
      </c>
      <c r="O246" s="106">
        <f>Sheet1!F74</f>
        <v>0.4458879555737068</v>
      </c>
    </row>
    <row r="247" spans="1:15" ht="12.75">
      <c r="A247">
        <v>41.5</v>
      </c>
      <c r="B247" s="68">
        <f t="shared" si="7"/>
        <v>1971.4305314868166</v>
      </c>
      <c r="C247" s="68">
        <f>A247*Sheet1!D36</f>
        <v>1203.5</v>
      </c>
      <c r="E247" s="68">
        <f t="shared" si="8"/>
        <v>767.9305314868166</v>
      </c>
      <c r="O247" s="106">
        <f>Sheet1!F74</f>
        <v>0.4458879555737068</v>
      </c>
    </row>
    <row r="248" spans="1:15" ht="12.75">
      <c r="A248">
        <v>42</v>
      </c>
      <c r="B248" s="68">
        <f t="shared" si="7"/>
        <v>2004.546353632019</v>
      </c>
      <c r="C248" s="68">
        <f>A248*Sheet1!D36</f>
        <v>1218</v>
      </c>
      <c r="E248" s="68">
        <f t="shared" si="8"/>
        <v>786.5463536320188</v>
      </c>
      <c r="O248" s="106">
        <f>Sheet1!F74</f>
        <v>0.4458879555737068</v>
      </c>
    </row>
    <row r="249" spans="1:15" ht="12.75">
      <c r="A249">
        <v>42.5</v>
      </c>
      <c r="B249" s="68">
        <f t="shared" si="7"/>
        <v>2037.885119755008</v>
      </c>
      <c r="C249" s="68">
        <f>A249*Sheet1!D36</f>
        <v>1232.5</v>
      </c>
      <c r="E249" s="68">
        <f t="shared" si="8"/>
        <v>805.385119755008</v>
      </c>
      <c r="O249" s="106">
        <f>Sheet1!F74</f>
        <v>0.4458879555737068</v>
      </c>
    </row>
    <row r="250" spans="1:15" ht="12.75">
      <c r="A250">
        <v>43</v>
      </c>
      <c r="B250" s="68">
        <f t="shared" si="7"/>
        <v>2071.446829855784</v>
      </c>
      <c r="C250" s="68">
        <f>A250*Sheet1!D36</f>
        <v>1247</v>
      </c>
      <c r="E250" s="68">
        <f t="shared" si="8"/>
        <v>824.4468298557839</v>
      </c>
      <c r="O250" s="106">
        <f>Sheet1!F74</f>
        <v>0.4458879555737068</v>
      </c>
    </row>
    <row r="251" spans="1:15" ht="12.75">
      <c r="A251">
        <v>43.5</v>
      </c>
      <c r="B251" s="68">
        <f t="shared" si="7"/>
        <v>2105.2314839343467</v>
      </c>
      <c r="C251" s="68">
        <f>A251*Sheet1!D36</f>
        <v>1261.5</v>
      </c>
      <c r="E251" s="68">
        <f t="shared" si="8"/>
        <v>843.7314839343467</v>
      </c>
      <c r="O251" s="106">
        <f>Sheet1!F74</f>
        <v>0.4458879555737068</v>
      </c>
    </row>
    <row r="252" spans="1:15" ht="12.75">
      <c r="A252">
        <v>44</v>
      </c>
      <c r="B252" s="68">
        <f t="shared" si="7"/>
        <v>2139.2390819906964</v>
      </c>
      <c r="C252" s="68">
        <f>A252*Sheet1!D36</f>
        <v>1276</v>
      </c>
      <c r="E252" s="68">
        <f t="shared" si="8"/>
        <v>863.2390819906964</v>
      </c>
      <c r="O252" s="106">
        <f>Sheet1!F74</f>
        <v>0.4458879555737068</v>
      </c>
    </row>
    <row r="253" spans="1:15" ht="12.75">
      <c r="A253">
        <v>44.5</v>
      </c>
      <c r="B253" s="68">
        <f t="shared" si="7"/>
        <v>2173.469624024833</v>
      </c>
      <c r="C253" s="68">
        <f>A253*Sheet1!D36</f>
        <v>1290.5</v>
      </c>
      <c r="E253" s="68">
        <f t="shared" si="8"/>
        <v>882.9696240248329</v>
      </c>
      <c r="O253" s="106">
        <f>Sheet1!F74</f>
        <v>0.4458879555737068</v>
      </c>
    </row>
    <row r="254" spans="1:15" ht="12.75">
      <c r="A254">
        <v>45</v>
      </c>
      <c r="B254" s="68">
        <f t="shared" si="7"/>
        <v>2207.923110036756</v>
      </c>
      <c r="C254" s="68">
        <f>A254*Sheet1!D36</f>
        <v>1305</v>
      </c>
      <c r="E254" s="68">
        <f t="shared" si="8"/>
        <v>902.9231100367563</v>
      </c>
      <c r="O254" s="106">
        <f>Sheet1!F74</f>
        <v>0.4458879555737068</v>
      </c>
    </row>
    <row r="255" spans="1:15" ht="12.75">
      <c r="A255">
        <v>45.5</v>
      </c>
      <c r="B255" s="68">
        <f t="shared" si="7"/>
        <v>2242.5995400264665</v>
      </c>
      <c r="C255" s="68">
        <f>A255*Sheet1!D36</f>
        <v>1319.5</v>
      </c>
      <c r="E255" s="68">
        <f t="shared" si="8"/>
        <v>923.0995400264666</v>
      </c>
      <c r="O255" s="106">
        <f>Sheet1!F74</f>
        <v>0.4458879555737068</v>
      </c>
    </row>
    <row r="256" spans="1:15" ht="12.75">
      <c r="A256">
        <v>46</v>
      </c>
      <c r="B256" s="68">
        <f t="shared" si="7"/>
        <v>2277.4989139939635</v>
      </c>
      <c r="C256" s="68">
        <f>A256*Sheet1!D36</f>
        <v>1334</v>
      </c>
      <c r="E256" s="68">
        <f t="shared" si="8"/>
        <v>943.4989139939636</v>
      </c>
      <c r="O256" s="106">
        <f>Sheet1!F74</f>
        <v>0.4458879555737068</v>
      </c>
    </row>
    <row r="257" spans="1:15" ht="12.75">
      <c r="A257">
        <v>46.5</v>
      </c>
      <c r="B257" s="68">
        <f t="shared" si="7"/>
        <v>2312.6212319392475</v>
      </c>
      <c r="C257" s="68">
        <f>A257*Sheet1!D36</f>
        <v>1348.5</v>
      </c>
      <c r="E257" s="68">
        <f t="shared" si="8"/>
        <v>964.1212319392475</v>
      </c>
      <c r="O257" s="106">
        <f>Sheet1!F74</f>
        <v>0.4458879555737068</v>
      </c>
    </row>
    <row r="258" spans="1:15" ht="12.75">
      <c r="A258">
        <v>47</v>
      </c>
      <c r="B258" s="68">
        <f t="shared" si="7"/>
        <v>2347.966493862318</v>
      </c>
      <c r="C258" s="68">
        <f>A258*Sheet1!D36</f>
        <v>1363</v>
      </c>
      <c r="E258" s="68">
        <f t="shared" si="8"/>
        <v>984.9664938623183</v>
      </c>
      <c r="O258" s="106">
        <f>Sheet1!F74</f>
        <v>0.4458879555737068</v>
      </c>
    </row>
    <row r="259" spans="1:15" ht="12.75">
      <c r="A259">
        <v>47.5</v>
      </c>
      <c r="B259" s="68">
        <f t="shared" si="7"/>
        <v>2383.534699763176</v>
      </c>
      <c r="C259" s="68">
        <f>A259*Sheet1!D36</f>
        <v>1377.5</v>
      </c>
      <c r="E259" s="68">
        <f t="shared" si="8"/>
        <v>1006.034699763176</v>
      </c>
      <c r="O259" s="106">
        <f>Sheet1!F74</f>
        <v>0.4458879555737068</v>
      </c>
    </row>
    <row r="260" spans="1:15" ht="12.75">
      <c r="A260">
        <v>48</v>
      </c>
      <c r="B260" s="68">
        <f t="shared" si="7"/>
        <v>2419.3258496418202</v>
      </c>
      <c r="C260" s="68">
        <f>A260*Sheet1!D36</f>
        <v>1392</v>
      </c>
      <c r="E260" s="68">
        <f t="shared" si="8"/>
        <v>1027.3258496418205</v>
      </c>
      <c r="O260" s="106">
        <f>Sheet1!F74</f>
        <v>0.4458879555737068</v>
      </c>
    </row>
    <row r="261" spans="1:15" ht="12.75">
      <c r="A261">
        <v>48.5</v>
      </c>
      <c r="B261" s="68">
        <f aca="true" t="shared" si="9" ref="B261:B324">C261+E261</f>
        <v>2455.339943498252</v>
      </c>
      <c r="C261" s="68">
        <f>A261*Sheet1!D36</f>
        <v>1406.5</v>
      </c>
      <c r="E261" s="68">
        <f aca="true" t="shared" si="10" ref="E261:E324">(A261*A261)*O261</f>
        <v>1048.8399434982518</v>
      </c>
      <c r="O261" s="106">
        <f>Sheet1!F74</f>
        <v>0.4458879555737068</v>
      </c>
    </row>
    <row r="262" spans="1:15" ht="12.75">
      <c r="A262">
        <v>49</v>
      </c>
      <c r="B262" s="68">
        <f t="shared" si="9"/>
        <v>2491.57698133247</v>
      </c>
      <c r="C262" s="68">
        <f>A262*Sheet1!D36</f>
        <v>1421</v>
      </c>
      <c r="E262" s="68">
        <f t="shared" si="10"/>
        <v>1070.57698133247</v>
      </c>
      <c r="O262" s="106">
        <f>Sheet1!F74</f>
        <v>0.4458879555737068</v>
      </c>
    </row>
    <row r="263" spans="1:15" ht="12.75">
      <c r="A263">
        <v>49.5</v>
      </c>
      <c r="B263" s="68">
        <f t="shared" si="9"/>
        <v>2528.036963144475</v>
      </c>
      <c r="C263" s="68">
        <f>A263*Sheet1!D36</f>
        <v>1435.5</v>
      </c>
      <c r="E263" s="68">
        <f t="shared" si="10"/>
        <v>1092.536963144475</v>
      </c>
      <c r="O263" s="106">
        <f>Sheet1!F74</f>
        <v>0.4458879555737068</v>
      </c>
    </row>
    <row r="264" spans="1:15" ht="12.75">
      <c r="A264">
        <v>50</v>
      </c>
      <c r="B264" s="68">
        <f t="shared" si="9"/>
        <v>2564.719888934267</v>
      </c>
      <c r="C264" s="68">
        <f>A264*Sheet1!D36</f>
        <v>1450</v>
      </c>
      <c r="E264" s="68">
        <f t="shared" si="10"/>
        <v>1114.719888934267</v>
      </c>
      <c r="O264" s="106">
        <f>Sheet1!F74</f>
        <v>0.4458879555737068</v>
      </c>
    </row>
    <row r="265" spans="1:15" ht="12.75">
      <c r="A265">
        <v>51</v>
      </c>
      <c r="B265" s="68">
        <f t="shared" si="9"/>
        <v>2638.754572447211</v>
      </c>
      <c r="C265" s="68">
        <f>A265*Sheet1!D36</f>
        <v>1479</v>
      </c>
      <c r="E265" s="68">
        <f t="shared" si="10"/>
        <v>1159.7545724472113</v>
      </c>
      <c r="O265" s="106">
        <f>Sheet1!F74</f>
        <v>0.4458879555737068</v>
      </c>
    </row>
    <row r="266" spans="1:15" ht="12.75">
      <c r="A266">
        <v>52</v>
      </c>
      <c r="B266" s="68">
        <f t="shared" si="9"/>
        <v>2713.6810318713033</v>
      </c>
      <c r="C266" s="68">
        <f>A266*Sheet1!D36</f>
        <v>1508</v>
      </c>
      <c r="E266" s="68">
        <f t="shared" si="10"/>
        <v>1205.6810318713033</v>
      </c>
      <c r="O266" s="106">
        <f>Sheet1!F74</f>
        <v>0.4458879555737068</v>
      </c>
    </row>
    <row r="267" spans="1:15" ht="12.75">
      <c r="A267">
        <v>53</v>
      </c>
      <c r="B267" s="68">
        <f t="shared" si="9"/>
        <v>2789.4992672065428</v>
      </c>
      <c r="C267" s="68">
        <f>A267*Sheet1!D36</f>
        <v>1537</v>
      </c>
      <c r="E267" s="68">
        <f t="shared" si="10"/>
        <v>1252.4992672065425</v>
      </c>
      <c r="O267" s="106">
        <f>Sheet1!F74</f>
        <v>0.4458879555737068</v>
      </c>
    </row>
    <row r="268" spans="1:15" ht="12.75">
      <c r="A268">
        <v>54</v>
      </c>
      <c r="B268" s="68">
        <f t="shared" si="9"/>
        <v>2866.209278452929</v>
      </c>
      <c r="C268" s="68">
        <f>A268*Sheet1!D36</f>
        <v>1566</v>
      </c>
      <c r="E268" s="68">
        <f t="shared" si="10"/>
        <v>1300.209278452929</v>
      </c>
      <c r="O268" s="106">
        <f>Sheet1!F74</f>
        <v>0.4458879555737068</v>
      </c>
    </row>
    <row r="269" spans="1:15" ht="12.75">
      <c r="A269">
        <v>55</v>
      </c>
      <c r="B269" s="68">
        <f t="shared" si="9"/>
        <v>2943.811065610463</v>
      </c>
      <c r="C269" s="68">
        <f>A269*Sheet1!D36</f>
        <v>1595</v>
      </c>
      <c r="E269" s="68">
        <f t="shared" si="10"/>
        <v>1348.8110656104632</v>
      </c>
      <c r="O269" s="106">
        <f>Sheet1!F74</f>
        <v>0.4458879555737068</v>
      </c>
    </row>
    <row r="270" spans="1:15" ht="12.75">
      <c r="A270">
        <v>56</v>
      </c>
      <c r="B270" s="68">
        <f t="shared" si="9"/>
        <v>3022.3046286791446</v>
      </c>
      <c r="C270" s="68">
        <f>A270*Sheet1!D36</f>
        <v>1624</v>
      </c>
      <c r="E270" s="68">
        <f t="shared" si="10"/>
        <v>1398.3046286791446</v>
      </c>
      <c r="O270" s="106">
        <f>Sheet1!F74</f>
        <v>0.4458879555737068</v>
      </c>
    </row>
    <row r="271" spans="1:15" ht="12.75">
      <c r="A271">
        <v>57</v>
      </c>
      <c r="B271" s="68">
        <f t="shared" si="9"/>
        <v>3101.6899676589737</v>
      </c>
      <c r="C271" s="68">
        <f>A271*Sheet1!D36</f>
        <v>1653</v>
      </c>
      <c r="E271" s="68">
        <f t="shared" si="10"/>
        <v>1448.6899676589735</v>
      </c>
      <c r="O271" s="106">
        <f>Sheet1!F74</f>
        <v>0.4458879555737068</v>
      </c>
    </row>
    <row r="272" spans="1:15" ht="12.75">
      <c r="A272">
        <v>58</v>
      </c>
      <c r="B272" s="68">
        <f t="shared" si="9"/>
        <v>3181.9670825499497</v>
      </c>
      <c r="C272" s="68">
        <f>A272*Sheet1!D36</f>
        <v>1682</v>
      </c>
      <c r="E272" s="68">
        <f t="shared" si="10"/>
        <v>1499.9670825499497</v>
      </c>
      <c r="O272" s="106">
        <f>Sheet1!F74</f>
        <v>0.4458879555737068</v>
      </c>
    </row>
    <row r="273" spans="1:15" ht="12.75">
      <c r="A273">
        <v>59</v>
      </c>
      <c r="B273" s="68">
        <f t="shared" si="9"/>
        <v>3263.1359733520735</v>
      </c>
      <c r="C273" s="68">
        <f>A273*Sheet1!D36</f>
        <v>1711</v>
      </c>
      <c r="E273" s="68">
        <f t="shared" si="10"/>
        <v>1552.1359733520735</v>
      </c>
      <c r="O273" s="106">
        <f>Sheet1!F74</f>
        <v>0.4458879555737068</v>
      </c>
    </row>
    <row r="274" spans="1:15" ht="12.75">
      <c r="A274">
        <v>60</v>
      </c>
      <c r="B274" s="68">
        <f t="shared" si="9"/>
        <v>3345.1966400653446</v>
      </c>
      <c r="C274" s="68">
        <f>A274*Sheet1!D36</f>
        <v>1740</v>
      </c>
      <c r="E274" s="68">
        <f t="shared" si="10"/>
        <v>1605.1966400653446</v>
      </c>
      <c r="O274" s="106">
        <f>Sheet1!F74</f>
        <v>0.4458879555737068</v>
      </c>
    </row>
    <row r="275" spans="1:15" ht="12.75">
      <c r="A275">
        <v>61</v>
      </c>
      <c r="B275" s="68">
        <f t="shared" si="9"/>
        <v>3428.149082689763</v>
      </c>
      <c r="C275" s="68">
        <f>A275*Sheet1!D36</f>
        <v>1769</v>
      </c>
      <c r="E275" s="68">
        <f t="shared" si="10"/>
        <v>1659.149082689763</v>
      </c>
      <c r="O275" s="106">
        <f>Sheet1!F74</f>
        <v>0.4458879555737068</v>
      </c>
    </row>
    <row r="276" spans="1:15" ht="12.75">
      <c r="A276">
        <v>62</v>
      </c>
      <c r="B276" s="68">
        <f t="shared" si="9"/>
        <v>3511.9933012253287</v>
      </c>
      <c r="C276" s="68">
        <f>A276*Sheet1!D36</f>
        <v>1798</v>
      </c>
      <c r="E276" s="68">
        <f t="shared" si="10"/>
        <v>1713.9933012253289</v>
      </c>
      <c r="O276" s="106">
        <f>Sheet1!F74</f>
        <v>0.4458879555737068</v>
      </c>
    </row>
    <row r="277" spans="1:15" ht="12.75">
      <c r="A277">
        <v>63</v>
      </c>
      <c r="B277" s="68">
        <f t="shared" si="9"/>
        <v>3596.729295672042</v>
      </c>
      <c r="C277" s="68">
        <f>A277*Sheet1!D36</f>
        <v>1827</v>
      </c>
      <c r="E277" s="68">
        <f t="shared" si="10"/>
        <v>1769.7292956720423</v>
      </c>
      <c r="O277" s="106">
        <f>Sheet1!F74</f>
        <v>0.4458879555737068</v>
      </c>
    </row>
    <row r="278" spans="1:15" ht="12.75">
      <c r="A278">
        <v>64</v>
      </c>
      <c r="B278" s="68">
        <f t="shared" si="9"/>
        <v>3682.357066029903</v>
      </c>
      <c r="C278" s="68">
        <f>A278*Sheet1!D36</f>
        <v>1856</v>
      </c>
      <c r="E278" s="68">
        <f t="shared" si="10"/>
        <v>1826.357066029903</v>
      </c>
      <c r="O278" s="106">
        <f>Sheet1!F74</f>
        <v>0.4458879555737068</v>
      </c>
    </row>
    <row r="279" spans="1:15" ht="12.75">
      <c r="A279">
        <v>65</v>
      </c>
      <c r="B279" s="68">
        <f t="shared" si="9"/>
        <v>3768.8766122989114</v>
      </c>
      <c r="C279" s="68">
        <f>A279*Sheet1!D36</f>
        <v>1885</v>
      </c>
      <c r="E279" s="68">
        <f t="shared" si="10"/>
        <v>1883.8766122989114</v>
      </c>
      <c r="O279" s="106">
        <f>Sheet1!F74</f>
        <v>0.4458879555737068</v>
      </c>
    </row>
    <row r="280" spans="1:15" ht="12.75">
      <c r="A280">
        <v>66</v>
      </c>
      <c r="B280" s="68">
        <f t="shared" si="9"/>
        <v>3856.287934479067</v>
      </c>
      <c r="C280" s="68">
        <f>A280*Sheet1!D36</f>
        <v>1914</v>
      </c>
      <c r="E280" s="68">
        <f t="shared" si="10"/>
        <v>1942.287934479067</v>
      </c>
      <c r="O280" s="106">
        <f>Sheet1!F74</f>
        <v>0.4458879555737068</v>
      </c>
    </row>
    <row r="281" spans="1:15" ht="12.75">
      <c r="A281">
        <v>67</v>
      </c>
      <c r="B281" s="68">
        <f t="shared" si="9"/>
        <v>3944.59103257037</v>
      </c>
      <c r="C281" s="68">
        <f>A281*Sheet1!D36</f>
        <v>1943</v>
      </c>
      <c r="E281" s="68">
        <f t="shared" si="10"/>
        <v>2001.5910325703699</v>
      </c>
      <c r="O281" s="106">
        <f>Sheet1!F74</f>
        <v>0.4458879555737068</v>
      </c>
    </row>
    <row r="282" spans="1:15" ht="12.75">
      <c r="A282">
        <v>68</v>
      </c>
      <c r="B282" s="68">
        <f t="shared" si="9"/>
        <v>4033.7859065728203</v>
      </c>
      <c r="C282" s="68">
        <f>A282*Sheet1!D36</f>
        <v>1972</v>
      </c>
      <c r="E282" s="68">
        <f t="shared" si="10"/>
        <v>2061.7859065728203</v>
      </c>
      <c r="O282" s="106">
        <f>Sheet1!F74</f>
        <v>0.4458879555737068</v>
      </c>
    </row>
    <row r="283" spans="1:15" ht="12.75">
      <c r="A283">
        <v>69</v>
      </c>
      <c r="B283" s="68">
        <f t="shared" si="9"/>
        <v>4123.872556486418</v>
      </c>
      <c r="C283" s="68">
        <f>A283*Sheet1!D36</f>
        <v>2001</v>
      </c>
      <c r="E283" s="68">
        <f t="shared" si="10"/>
        <v>2122.872556486418</v>
      </c>
      <c r="O283" s="106">
        <f>Sheet1!F74</f>
        <v>0.4458879555737068</v>
      </c>
    </row>
    <row r="284" spans="1:15" ht="12.75">
      <c r="A284">
        <v>70</v>
      </c>
      <c r="B284" s="68">
        <f t="shared" si="9"/>
        <v>4214.8509823111635</v>
      </c>
      <c r="C284" s="68">
        <f>A284*Sheet1!D36</f>
        <v>2030</v>
      </c>
      <c r="E284" s="68">
        <f t="shared" si="10"/>
        <v>2184.8509823111635</v>
      </c>
      <c r="O284" s="106">
        <f>Sheet1!F74</f>
        <v>0.4458879555737068</v>
      </c>
    </row>
    <row r="285" spans="1:15" ht="12.75">
      <c r="A285">
        <v>71</v>
      </c>
      <c r="B285" s="68">
        <f t="shared" si="9"/>
        <v>4306.721184047055</v>
      </c>
      <c r="C285" s="68">
        <f>A285*Sheet1!D36</f>
        <v>2059</v>
      </c>
      <c r="E285" s="68">
        <f t="shared" si="10"/>
        <v>2247.721184047056</v>
      </c>
      <c r="O285" s="106">
        <f>Sheet1!F74</f>
        <v>0.4458879555737068</v>
      </c>
    </row>
    <row r="286" spans="1:15" ht="12.75">
      <c r="A286">
        <v>72</v>
      </c>
      <c r="B286" s="68">
        <f t="shared" si="9"/>
        <v>4399.4831616940955</v>
      </c>
      <c r="C286" s="68">
        <f>A286*Sheet1!D36</f>
        <v>2088</v>
      </c>
      <c r="E286" s="68">
        <f t="shared" si="10"/>
        <v>2311.483161694096</v>
      </c>
      <c r="O286" s="106">
        <f>Sheet1!F74</f>
        <v>0.4458879555737068</v>
      </c>
    </row>
    <row r="287" spans="1:15" ht="12.75">
      <c r="A287">
        <v>73</v>
      </c>
      <c r="B287" s="68">
        <f t="shared" si="9"/>
        <v>4493.136915252284</v>
      </c>
      <c r="C287" s="68">
        <f>A287*Sheet1!D36</f>
        <v>2117</v>
      </c>
      <c r="E287" s="68">
        <f t="shared" si="10"/>
        <v>2376.1369152522834</v>
      </c>
      <c r="O287" s="106">
        <f>Sheet1!F74</f>
        <v>0.4458879555737068</v>
      </c>
    </row>
    <row r="288" spans="1:15" ht="12.75">
      <c r="A288">
        <v>74</v>
      </c>
      <c r="B288" s="68">
        <f t="shared" si="9"/>
        <v>4587.682444721619</v>
      </c>
      <c r="C288" s="68">
        <f>A288*Sheet1!D36</f>
        <v>2146</v>
      </c>
      <c r="E288" s="68">
        <f t="shared" si="10"/>
        <v>2441.6824447216186</v>
      </c>
      <c r="O288" s="106">
        <f>Sheet1!F74</f>
        <v>0.4458879555737068</v>
      </c>
    </row>
    <row r="289" spans="1:15" ht="12.75">
      <c r="A289">
        <v>75</v>
      </c>
      <c r="B289" s="68">
        <f t="shared" si="9"/>
        <v>4683.119750102101</v>
      </c>
      <c r="C289" s="68">
        <f>A289*Sheet1!D36</f>
        <v>2175</v>
      </c>
      <c r="E289" s="68">
        <f t="shared" si="10"/>
        <v>2508.1197501021006</v>
      </c>
      <c r="O289" s="106">
        <f>Sheet1!F74</f>
        <v>0.4458879555737068</v>
      </c>
    </row>
    <row r="290" spans="1:15" ht="12.75">
      <c r="A290">
        <v>76</v>
      </c>
      <c r="B290" s="68">
        <f t="shared" si="9"/>
        <v>4779.448831393731</v>
      </c>
      <c r="C290" s="68">
        <f>A290*Sheet1!D36</f>
        <v>2204</v>
      </c>
      <c r="E290" s="68">
        <f t="shared" si="10"/>
        <v>2575.4488313937304</v>
      </c>
      <c r="O290" s="106">
        <f>Sheet1!F74</f>
        <v>0.4458879555737068</v>
      </c>
    </row>
    <row r="291" spans="1:15" ht="12.75">
      <c r="A291">
        <v>77</v>
      </c>
      <c r="B291" s="68">
        <f t="shared" si="9"/>
        <v>4876.6696885965075</v>
      </c>
      <c r="C291" s="68">
        <f>A291*Sheet1!D36</f>
        <v>2233</v>
      </c>
      <c r="E291" s="68">
        <f t="shared" si="10"/>
        <v>2643.6696885965075</v>
      </c>
      <c r="O291" s="106">
        <f>Sheet1!F74</f>
        <v>0.4458879555737068</v>
      </c>
    </row>
    <row r="292" spans="1:15" ht="12.75">
      <c r="A292">
        <v>78</v>
      </c>
      <c r="B292" s="68">
        <f t="shared" si="9"/>
        <v>4974.782321710432</v>
      </c>
      <c r="C292" s="68">
        <f>A292*Sheet1!D36</f>
        <v>2262</v>
      </c>
      <c r="E292" s="68">
        <f t="shared" si="10"/>
        <v>2712.7823217104324</v>
      </c>
      <c r="O292" s="106">
        <f>Sheet1!F74</f>
        <v>0.4458879555737068</v>
      </c>
    </row>
    <row r="293" spans="1:15" ht="12.75">
      <c r="A293">
        <v>79</v>
      </c>
      <c r="B293" s="68">
        <f t="shared" si="9"/>
        <v>5073.7867307355045</v>
      </c>
      <c r="C293" s="68">
        <f>A293*Sheet1!D36</f>
        <v>2291</v>
      </c>
      <c r="E293" s="68">
        <f t="shared" si="10"/>
        <v>2782.786730735504</v>
      </c>
      <c r="O293" s="106">
        <f>Sheet1!F74</f>
        <v>0.4458879555737068</v>
      </c>
    </row>
    <row r="294" spans="1:15" ht="12.75">
      <c r="A294">
        <v>80</v>
      </c>
      <c r="B294" s="68">
        <f t="shared" si="9"/>
        <v>5173.682915671723</v>
      </c>
      <c r="C294" s="68">
        <f>A294*Sheet1!D36</f>
        <v>2320</v>
      </c>
      <c r="E294" s="68">
        <f t="shared" si="10"/>
        <v>2853.6829156717235</v>
      </c>
      <c r="O294" s="106">
        <f>Sheet1!F74</f>
        <v>0.4458879555737068</v>
      </c>
    </row>
    <row r="295" spans="1:15" ht="12.75">
      <c r="A295">
        <v>81</v>
      </c>
      <c r="B295" s="68">
        <f t="shared" si="9"/>
        <v>5274.47087651909</v>
      </c>
      <c r="C295" s="68">
        <f>A295*Sheet1!D36</f>
        <v>2349</v>
      </c>
      <c r="E295" s="68">
        <f t="shared" si="10"/>
        <v>2925.4708765190903</v>
      </c>
      <c r="O295" s="106">
        <f>Sheet1!F74</f>
        <v>0.4458879555737068</v>
      </c>
    </row>
    <row r="296" spans="1:15" ht="12.75">
      <c r="A296">
        <v>82</v>
      </c>
      <c r="B296" s="68">
        <f t="shared" si="9"/>
        <v>5376.150613277605</v>
      </c>
      <c r="C296" s="68">
        <f>A296*Sheet1!D36</f>
        <v>2378</v>
      </c>
      <c r="E296" s="68">
        <f t="shared" si="10"/>
        <v>2998.1506132776044</v>
      </c>
      <c r="O296" s="106">
        <f>Sheet1!F74</f>
        <v>0.4458879555737068</v>
      </c>
    </row>
    <row r="297" spans="1:15" ht="12.75">
      <c r="A297">
        <v>83</v>
      </c>
      <c r="B297" s="68">
        <f t="shared" si="9"/>
        <v>5478.722125947266</v>
      </c>
      <c r="C297" s="68">
        <f>A297*Sheet1!D36</f>
        <v>2407</v>
      </c>
      <c r="E297" s="68">
        <f t="shared" si="10"/>
        <v>3071.7221259472662</v>
      </c>
      <c r="O297" s="106">
        <f>Sheet1!F74</f>
        <v>0.4458879555737068</v>
      </c>
    </row>
    <row r="298" spans="1:15" ht="12.75">
      <c r="A298">
        <v>84</v>
      </c>
      <c r="B298" s="68">
        <f t="shared" si="9"/>
        <v>5582.185414528076</v>
      </c>
      <c r="C298" s="68">
        <f>A298*Sheet1!D36</f>
        <v>2436</v>
      </c>
      <c r="E298" s="68">
        <f t="shared" si="10"/>
        <v>3146.1854145280754</v>
      </c>
      <c r="O298" s="106">
        <f>Sheet1!F74</f>
        <v>0.4458879555737068</v>
      </c>
    </row>
    <row r="299" spans="1:15" ht="12.75">
      <c r="A299">
        <v>85</v>
      </c>
      <c r="B299" s="68">
        <f t="shared" si="9"/>
        <v>5686.540479020032</v>
      </c>
      <c r="C299" s="68">
        <f>A299*Sheet1!D36</f>
        <v>2465</v>
      </c>
      <c r="E299" s="68">
        <f t="shared" si="10"/>
        <v>3221.540479020032</v>
      </c>
      <c r="O299" s="106">
        <f>Sheet1!F74</f>
        <v>0.4458879555737068</v>
      </c>
    </row>
    <row r="300" spans="1:15" ht="12.75">
      <c r="A300">
        <v>86</v>
      </c>
      <c r="B300" s="68">
        <f t="shared" si="9"/>
        <v>5791.787319423136</v>
      </c>
      <c r="C300" s="68">
        <f>A300*Sheet1!D36</f>
        <v>2494</v>
      </c>
      <c r="E300" s="68">
        <f t="shared" si="10"/>
        <v>3297.7873194231356</v>
      </c>
      <c r="O300" s="106">
        <f>Sheet1!F74</f>
        <v>0.4458879555737068</v>
      </c>
    </row>
    <row r="301" spans="1:15" ht="12.75">
      <c r="A301">
        <v>87</v>
      </c>
      <c r="B301" s="68">
        <f t="shared" si="9"/>
        <v>5897.925935737387</v>
      </c>
      <c r="C301" s="68">
        <f>A301*Sheet1!D36</f>
        <v>2523</v>
      </c>
      <c r="E301" s="68">
        <f t="shared" si="10"/>
        <v>3374.9259357373867</v>
      </c>
      <c r="O301" s="106">
        <f>Sheet1!F74</f>
        <v>0.4458879555737068</v>
      </c>
    </row>
    <row r="302" spans="1:15" ht="12.75">
      <c r="A302">
        <v>88</v>
      </c>
      <c r="B302" s="68">
        <f t="shared" si="9"/>
        <v>6004.9563279627855</v>
      </c>
      <c r="C302" s="68">
        <f>A302*Sheet1!D36</f>
        <v>2552</v>
      </c>
      <c r="E302" s="68">
        <f t="shared" si="10"/>
        <v>3452.9563279627855</v>
      </c>
      <c r="O302" s="106">
        <f>Sheet1!F74</f>
        <v>0.4458879555737068</v>
      </c>
    </row>
    <row r="303" spans="1:15" ht="12.75">
      <c r="A303">
        <v>89</v>
      </c>
      <c r="B303" s="68">
        <f t="shared" si="9"/>
        <v>6112.878496099332</v>
      </c>
      <c r="C303" s="68">
        <f>A303*Sheet1!D36</f>
        <v>2581</v>
      </c>
      <c r="E303" s="68">
        <f t="shared" si="10"/>
        <v>3531.8784960993316</v>
      </c>
      <c r="O303" s="106">
        <f>Sheet1!F74</f>
        <v>0.4458879555737068</v>
      </c>
    </row>
    <row r="304" spans="1:15" ht="12.75">
      <c r="A304">
        <v>90</v>
      </c>
      <c r="B304" s="68">
        <f t="shared" si="9"/>
        <v>6221.692440147025</v>
      </c>
      <c r="C304" s="68">
        <f>A304*Sheet1!D36</f>
        <v>2610</v>
      </c>
      <c r="E304" s="68">
        <f t="shared" si="10"/>
        <v>3611.692440147025</v>
      </c>
      <c r="O304" s="106">
        <f>Sheet1!F74</f>
        <v>0.4458879555737068</v>
      </c>
    </row>
    <row r="305" spans="1:15" ht="12.75">
      <c r="A305">
        <v>91</v>
      </c>
      <c r="B305" s="68">
        <f t="shared" si="9"/>
        <v>6331.398160105866</v>
      </c>
      <c r="C305" s="68">
        <f>A305*Sheet1!D36</f>
        <v>2639</v>
      </c>
      <c r="E305" s="68">
        <f t="shared" si="10"/>
        <v>3692.3981601058663</v>
      </c>
      <c r="O305" s="106">
        <f>Sheet1!F74</f>
        <v>0.4458879555737068</v>
      </c>
    </row>
    <row r="306" spans="1:15" ht="12.75">
      <c r="A306">
        <v>92</v>
      </c>
      <c r="B306" s="68">
        <f t="shared" si="9"/>
        <v>6441.995655975854</v>
      </c>
      <c r="C306" s="68">
        <f>A306*Sheet1!D36</f>
        <v>2668</v>
      </c>
      <c r="E306" s="68">
        <f t="shared" si="10"/>
        <v>3773.9956559758543</v>
      </c>
      <c r="O306" s="106">
        <f>Sheet1!F74</f>
        <v>0.4458879555737068</v>
      </c>
    </row>
    <row r="307" spans="1:15" ht="12.75">
      <c r="A307">
        <v>93</v>
      </c>
      <c r="B307" s="68">
        <f t="shared" si="9"/>
        <v>6553.48492775699</v>
      </c>
      <c r="C307" s="68">
        <f>A307*Sheet1!D36</f>
        <v>2697</v>
      </c>
      <c r="E307" s="68">
        <f t="shared" si="10"/>
        <v>3856.48492775699</v>
      </c>
      <c r="O307" s="106">
        <f>Sheet1!F74</f>
        <v>0.4458879555737068</v>
      </c>
    </row>
    <row r="308" spans="1:15" ht="12.75">
      <c r="A308">
        <v>94</v>
      </c>
      <c r="B308" s="68">
        <f t="shared" si="9"/>
        <v>6665.865975449273</v>
      </c>
      <c r="C308" s="68">
        <f>A308*Sheet1!D36</f>
        <v>2726</v>
      </c>
      <c r="E308" s="68">
        <f t="shared" si="10"/>
        <v>3939.8659754492733</v>
      </c>
      <c r="O308" s="106">
        <f>Sheet1!F74</f>
        <v>0.4458879555737068</v>
      </c>
    </row>
    <row r="309" spans="1:15" ht="12.75">
      <c r="A309">
        <v>95</v>
      </c>
      <c r="B309" s="68">
        <f t="shared" si="9"/>
        <v>6779.138799052704</v>
      </c>
      <c r="C309" s="68">
        <f>A309*Sheet1!D36</f>
        <v>2755</v>
      </c>
      <c r="E309" s="68">
        <f t="shared" si="10"/>
        <v>4024.138799052704</v>
      </c>
      <c r="O309" s="106">
        <f>Sheet1!F74</f>
        <v>0.4458879555737068</v>
      </c>
    </row>
    <row r="310" spans="1:15" ht="12.75">
      <c r="A310">
        <v>96</v>
      </c>
      <c r="B310" s="68">
        <f t="shared" si="9"/>
        <v>6893.303398567282</v>
      </c>
      <c r="C310" s="68">
        <f>A310*Sheet1!D36</f>
        <v>2784</v>
      </c>
      <c r="E310" s="68">
        <f t="shared" si="10"/>
        <v>4109.303398567282</v>
      </c>
      <c r="O310" s="106">
        <f>Sheet1!F74</f>
        <v>0.4458879555737068</v>
      </c>
    </row>
    <row r="311" spans="1:15" ht="12.75">
      <c r="A311">
        <v>97</v>
      </c>
      <c r="B311" s="68">
        <f t="shared" si="9"/>
        <v>7008.359773993007</v>
      </c>
      <c r="C311" s="68">
        <f>A311*Sheet1!D36</f>
        <v>2813</v>
      </c>
      <c r="E311" s="68">
        <f t="shared" si="10"/>
        <v>4195.359773993007</v>
      </c>
      <c r="O311" s="106">
        <f>Sheet1!F74</f>
        <v>0.4458879555737068</v>
      </c>
    </row>
    <row r="312" spans="1:15" ht="12.75">
      <c r="A312">
        <v>98</v>
      </c>
      <c r="B312" s="68">
        <f t="shared" si="9"/>
        <v>7124.30792532988</v>
      </c>
      <c r="C312" s="68">
        <f>A312*Sheet1!D36</f>
        <v>2842</v>
      </c>
      <c r="E312" s="68">
        <f t="shared" si="10"/>
        <v>4282.30792532988</v>
      </c>
      <c r="O312" s="106">
        <f>Sheet1!F74</f>
        <v>0.4458879555737068</v>
      </c>
    </row>
    <row r="313" spans="1:15" ht="12.75">
      <c r="A313">
        <v>99</v>
      </c>
      <c r="B313" s="68">
        <f t="shared" si="9"/>
        <v>7241.1478525779</v>
      </c>
      <c r="C313" s="68">
        <f>A313*Sheet1!D36</f>
        <v>2871</v>
      </c>
      <c r="E313" s="68">
        <f t="shared" si="10"/>
        <v>4370.1478525779</v>
      </c>
      <c r="O313" s="106">
        <f>Sheet1!F74</f>
        <v>0.4458879555737068</v>
      </c>
    </row>
    <row r="314" spans="1:15" ht="12.75">
      <c r="A314">
        <v>100</v>
      </c>
      <c r="B314" s="68">
        <f t="shared" si="9"/>
        <v>7358.879555737068</v>
      </c>
      <c r="C314" s="68">
        <f>A314*Sheet1!D36</f>
        <v>2900</v>
      </c>
      <c r="E314" s="68">
        <f t="shared" si="10"/>
        <v>4458.879555737068</v>
      </c>
      <c r="O314" s="106">
        <f>Sheet1!F74</f>
        <v>0.4458879555737068</v>
      </c>
    </row>
    <row r="315" spans="1:15" ht="12.75">
      <c r="A315">
        <v>105</v>
      </c>
      <c r="B315" s="68">
        <f t="shared" si="9"/>
        <v>7960.914710200118</v>
      </c>
      <c r="C315" s="68">
        <f>A315*Sheet1!D36</f>
        <v>3045</v>
      </c>
      <c r="E315" s="68">
        <f t="shared" si="10"/>
        <v>4915.914710200118</v>
      </c>
      <c r="O315" s="106">
        <f>Sheet1!F74</f>
        <v>0.4458879555737068</v>
      </c>
    </row>
    <row r="316" spans="1:15" ht="12.75">
      <c r="A316">
        <v>110</v>
      </c>
      <c r="B316" s="68">
        <f t="shared" si="9"/>
        <v>8585.244262441853</v>
      </c>
      <c r="C316" s="68">
        <f>A316*Sheet1!D36</f>
        <v>3190</v>
      </c>
      <c r="E316" s="68">
        <f t="shared" si="10"/>
        <v>5395.244262441853</v>
      </c>
      <c r="O316" s="106">
        <f>Sheet1!F74</f>
        <v>0.4458879555737068</v>
      </c>
    </row>
    <row r="317" spans="1:15" ht="12.75">
      <c r="A317">
        <v>115</v>
      </c>
      <c r="B317" s="68">
        <f t="shared" si="9"/>
        <v>9231.868212462272</v>
      </c>
      <c r="C317" s="68">
        <f>A317*Sheet1!D36</f>
        <v>3335</v>
      </c>
      <c r="E317" s="68">
        <f t="shared" si="10"/>
        <v>5896.868212462273</v>
      </c>
      <c r="O317" s="106">
        <f>Sheet1!F74</f>
        <v>0.4458879555737068</v>
      </c>
    </row>
    <row r="318" spans="1:15" ht="12.75">
      <c r="A318">
        <v>120</v>
      </c>
      <c r="B318" s="68">
        <f t="shared" si="9"/>
        <v>9900.786560261378</v>
      </c>
      <c r="C318" s="68">
        <f>A318*Sheet1!D36</f>
        <v>3480</v>
      </c>
      <c r="E318" s="68">
        <f t="shared" si="10"/>
        <v>6420.786560261378</v>
      </c>
      <c r="O318" s="106">
        <f>Sheet1!F74</f>
        <v>0.4458879555737068</v>
      </c>
    </row>
    <row r="319" spans="1:15" ht="12.75">
      <c r="A319">
        <v>125</v>
      </c>
      <c r="B319" s="68">
        <f t="shared" si="9"/>
        <v>10591.99930583917</v>
      </c>
      <c r="C319" s="68">
        <f>A319*Sheet1!D36</f>
        <v>3625</v>
      </c>
      <c r="E319" s="68">
        <f t="shared" si="10"/>
        <v>6966.999305839169</v>
      </c>
      <c r="O319" s="106">
        <f>Sheet1!F74</f>
        <v>0.4458879555737068</v>
      </c>
    </row>
    <row r="320" spans="1:15" ht="12.75">
      <c r="A320">
        <v>130</v>
      </c>
      <c r="B320" s="68">
        <f t="shared" si="9"/>
        <v>11305.506449195645</v>
      </c>
      <c r="C320" s="68">
        <f>A320*Sheet1!D36</f>
        <v>3770</v>
      </c>
      <c r="E320" s="68">
        <f t="shared" si="10"/>
        <v>7535.5064491956455</v>
      </c>
      <c r="O320" s="106">
        <f>Sheet1!F74</f>
        <v>0.4458879555737068</v>
      </c>
    </row>
    <row r="321" spans="1:15" ht="12.75">
      <c r="A321">
        <v>135</v>
      </c>
      <c r="B321" s="68">
        <f t="shared" si="9"/>
        <v>12041.307990330806</v>
      </c>
      <c r="C321" s="68">
        <f>A321*Sheet1!D36</f>
        <v>3915</v>
      </c>
      <c r="E321" s="68">
        <f t="shared" si="10"/>
        <v>8126.307990330806</v>
      </c>
      <c r="O321" s="106">
        <f>Sheet1!F74</f>
        <v>0.4458879555737068</v>
      </c>
    </row>
    <row r="322" spans="1:15" ht="12.75">
      <c r="A322">
        <v>140</v>
      </c>
      <c r="B322" s="68">
        <f t="shared" si="9"/>
        <v>12799.403929244654</v>
      </c>
      <c r="C322" s="68">
        <f>A322*Sheet1!D36</f>
        <v>4060</v>
      </c>
      <c r="E322" s="68">
        <f t="shared" si="10"/>
        <v>8739.403929244654</v>
      </c>
      <c r="O322" s="106">
        <f>Sheet1!F74</f>
        <v>0.4458879555737068</v>
      </c>
    </row>
    <row r="323" spans="1:15" ht="12.75">
      <c r="A323">
        <v>145</v>
      </c>
      <c r="B323" s="68">
        <f t="shared" si="9"/>
        <v>13579.794265937186</v>
      </c>
      <c r="C323" s="68">
        <f>A323*Sheet1!D36</f>
        <v>4205</v>
      </c>
      <c r="E323" s="68">
        <f t="shared" si="10"/>
        <v>9374.794265937186</v>
      </c>
      <c r="O323" s="106">
        <f>Sheet1!F74</f>
        <v>0.4458879555737068</v>
      </c>
    </row>
    <row r="324" spans="1:15" ht="12.75">
      <c r="A324">
        <v>150</v>
      </c>
      <c r="B324" s="68">
        <f t="shared" si="9"/>
        <v>14382.479000408402</v>
      </c>
      <c r="C324" s="68">
        <f>A324*Sheet1!D36</f>
        <v>4350</v>
      </c>
      <c r="E324" s="68">
        <f t="shared" si="10"/>
        <v>10032.479000408402</v>
      </c>
      <c r="O324" s="106">
        <f>Sheet1!F74</f>
        <v>0.4458879555737068</v>
      </c>
    </row>
    <row r="325" spans="1:15" ht="12.75">
      <c r="A325">
        <v>155</v>
      </c>
      <c r="B325" s="68">
        <f aca="true" t="shared" si="11" ref="B325:B334">C325+E325</f>
        <v>15207.458132658307</v>
      </c>
      <c r="C325" s="68">
        <f>A325*Sheet1!D36</f>
        <v>4495</v>
      </c>
      <c r="E325" s="68">
        <f aca="true" t="shared" si="12" ref="E325:E334">(A325*A325)*O325</f>
        <v>10712.458132658307</v>
      </c>
      <c r="O325" s="106">
        <f>Sheet1!F74</f>
        <v>0.4458879555737068</v>
      </c>
    </row>
    <row r="326" spans="1:15" ht="12.75">
      <c r="A326">
        <v>160</v>
      </c>
      <c r="B326" s="68">
        <f t="shared" si="11"/>
        <v>16054.731662686894</v>
      </c>
      <c r="C326" s="68">
        <f>A326*Sheet1!D36</f>
        <v>4640</v>
      </c>
      <c r="E326" s="68">
        <f t="shared" si="12"/>
        <v>11414.731662686894</v>
      </c>
      <c r="O326" s="106">
        <f>Sheet1!F74</f>
        <v>0.4458879555737068</v>
      </c>
    </row>
    <row r="327" spans="1:15" ht="12.75">
      <c r="A327">
        <v>165</v>
      </c>
      <c r="B327" s="68">
        <f t="shared" si="11"/>
        <v>16924.299590494167</v>
      </c>
      <c r="C327" s="68">
        <f>A327*Sheet1!D36</f>
        <v>4785</v>
      </c>
      <c r="E327" s="68">
        <f t="shared" si="12"/>
        <v>12139.299590494167</v>
      </c>
      <c r="O327" s="106">
        <f>Sheet1!F74</f>
        <v>0.4458879555737068</v>
      </c>
    </row>
    <row r="328" spans="1:15" ht="12.75">
      <c r="A328">
        <v>170</v>
      </c>
      <c r="B328" s="68">
        <f t="shared" si="11"/>
        <v>17816.161916080127</v>
      </c>
      <c r="C328" s="68">
        <f>A328*Sheet1!D36</f>
        <v>4930</v>
      </c>
      <c r="E328" s="68">
        <f t="shared" si="12"/>
        <v>12886.161916080127</v>
      </c>
      <c r="O328" s="106">
        <f>Sheet1!F74</f>
        <v>0.4458879555737068</v>
      </c>
    </row>
    <row r="329" spans="1:15" ht="12.75">
      <c r="A329">
        <v>175</v>
      </c>
      <c r="B329" s="68">
        <f t="shared" si="11"/>
        <v>18730.31863944477</v>
      </c>
      <c r="C329" s="68">
        <f>A329*Sheet1!D36</f>
        <v>5075</v>
      </c>
      <c r="E329" s="68">
        <f t="shared" si="12"/>
        <v>13655.318639444771</v>
      </c>
      <c r="O329" s="106">
        <f>Sheet1!F74</f>
        <v>0.4458879555737068</v>
      </c>
    </row>
    <row r="330" spans="1:15" ht="12.75">
      <c r="A330">
        <v>180</v>
      </c>
      <c r="B330" s="68">
        <f t="shared" si="11"/>
        <v>19666.7697605881</v>
      </c>
      <c r="C330" s="68">
        <f>A330*Sheet1!D36</f>
        <v>5220</v>
      </c>
      <c r="E330" s="68">
        <f t="shared" si="12"/>
        <v>14446.7697605881</v>
      </c>
      <c r="O330" s="106">
        <f>Sheet1!F74</f>
        <v>0.4458879555737068</v>
      </c>
    </row>
    <row r="331" spans="1:15" ht="12.75">
      <c r="A331">
        <v>185</v>
      </c>
      <c r="B331" s="68">
        <f t="shared" si="11"/>
        <v>20625.515279510117</v>
      </c>
      <c r="C331" s="68">
        <f>A331*Sheet1!D36</f>
        <v>5365</v>
      </c>
      <c r="E331" s="68">
        <f t="shared" si="12"/>
        <v>15260.515279510115</v>
      </c>
      <c r="O331" s="106">
        <f>Sheet1!F74</f>
        <v>0.4458879555737068</v>
      </c>
    </row>
    <row r="332" spans="1:15" ht="12.75">
      <c r="A332">
        <v>190</v>
      </c>
      <c r="B332" s="68">
        <f t="shared" si="11"/>
        <v>21606.555196210815</v>
      </c>
      <c r="C332" s="68">
        <f>A332*Sheet1!D36</f>
        <v>5510</v>
      </c>
      <c r="E332" s="68">
        <f t="shared" si="12"/>
        <v>16096.555196210817</v>
      </c>
      <c r="O332" s="106">
        <f>Sheet1!F74</f>
        <v>0.4458879555737068</v>
      </c>
    </row>
    <row r="333" spans="1:15" ht="12.75">
      <c r="A333">
        <v>195</v>
      </c>
      <c r="B333" s="68">
        <f t="shared" si="11"/>
        <v>22609.889510690202</v>
      </c>
      <c r="C333" s="68">
        <f>A333*Sheet1!D36</f>
        <v>5655</v>
      </c>
      <c r="E333" s="68">
        <f t="shared" si="12"/>
        <v>16954.889510690202</v>
      </c>
      <c r="O333" s="106">
        <f>Sheet1!F74</f>
        <v>0.4458879555737068</v>
      </c>
    </row>
    <row r="334" spans="1:15" ht="12.75">
      <c r="A334">
        <v>200</v>
      </c>
      <c r="B334" s="68">
        <f t="shared" si="11"/>
        <v>23635.51822294827</v>
      </c>
      <c r="C334" s="68">
        <f>A334*Sheet1!D36</f>
        <v>5800</v>
      </c>
      <c r="E334" s="68">
        <f t="shared" si="12"/>
        <v>17835.51822294827</v>
      </c>
      <c r="O334" s="106">
        <f>Sheet1!F74</f>
        <v>0.4458879555737068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T400</dc:creator>
  <cp:keywords/>
  <dc:description/>
  <cp:lastModifiedBy>A. Georgi</cp:lastModifiedBy>
  <dcterms:created xsi:type="dcterms:W3CDTF">2010-09-12T17:15:02Z</dcterms:created>
  <dcterms:modified xsi:type="dcterms:W3CDTF">2020-11-12T11:35:29Z</dcterms:modified>
  <cp:category/>
  <cp:version/>
  <cp:contentType/>
  <cp:contentStatus/>
</cp:coreProperties>
</file>