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255" windowWidth="15480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<sst xmlns="http://schemas.openxmlformats.org/spreadsheetml/2006/main" count="196" uniqueCount="130">
  <si>
    <t>1. Ladebeginn ausrechnen:</t>
  </si>
  <si>
    <t>Variablen einsetzen:</t>
  </si>
  <si>
    <t>Resultate:</t>
  </si>
  <si>
    <t>Einheit:</t>
  </si>
  <si>
    <t>Schnellaufzahl</t>
  </si>
  <si>
    <t>1. TSR (n)</t>
  </si>
  <si>
    <t>Umdrehungen/Minute</t>
  </si>
  <si>
    <t>RPM ( U / min)</t>
  </si>
  <si>
    <t>Windgeschw. (NUR für Ladebeginn)</t>
  </si>
  <si>
    <t>2. V (m/s)</t>
  </si>
  <si>
    <t>Durchmesser</t>
  </si>
  <si>
    <t>3. D (m)</t>
  </si>
  <si>
    <t>Umdrehungen/Sekunde</t>
  </si>
  <si>
    <t>RPS ( U / Sek)</t>
  </si>
  <si>
    <t>2. Geschwindigkeit der Spulen:</t>
  </si>
  <si>
    <t>Anzahl Spulen</t>
  </si>
  <si>
    <t>1. Spulen (n)</t>
  </si>
  <si>
    <t>Umfang in Loch-Mitte</t>
  </si>
  <si>
    <t>m</t>
  </si>
  <si>
    <t>Maße der Spule</t>
  </si>
  <si>
    <t>&gt; Radius bei Lochmitte</t>
  </si>
  <si>
    <t>mm</t>
  </si>
  <si>
    <t>Spulenlochlänge</t>
  </si>
  <si>
    <t>2. Länge(mm)</t>
  </si>
  <si>
    <t>Spulenlochbreite aussen</t>
  </si>
  <si>
    <t>3. Breite(mm)</t>
  </si>
  <si>
    <t>Geschw. In Mitte Spulenlöcher</t>
  </si>
  <si>
    <t>m/s</t>
  </si>
  <si>
    <t>Spulenlochbreite innen</t>
  </si>
  <si>
    <t>4. Breite(mm)</t>
  </si>
  <si>
    <t>Schenkelbreite (von oben gesehen)</t>
  </si>
  <si>
    <t>5. Breite(mm)</t>
  </si>
  <si>
    <t>Abstand zw. Spulen</t>
  </si>
  <si>
    <t>6. Abstand (mm)</t>
  </si>
  <si>
    <t>Abstand Spulenende zu Statorrand</t>
  </si>
  <si>
    <t xml:space="preserve">7. Abstand (mm) </t>
  </si>
  <si>
    <t>Statordurchmesser</t>
  </si>
  <si>
    <t>cm</t>
  </si>
  <si>
    <t>Magnetscheibendurchmesser</t>
  </si>
  <si>
    <t>(Nur Annäherungswerte)</t>
  </si>
  <si>
    <t>3. Magnetische Flussdichte:</t>
  </si>
  <si>
    <t>N52</t>
  </si>
  <si>
    <t>N50</t>
  </si>
  <si>
    <t>Dicke Magnet</t>
  </si>
  <si>
    <t>1. Dicke (mm)</t>
  </si>
  <si>
    <t>N48</t>
  </si>
  <si>
    <t>Luftspalt zwischen Magneten</t>
  </si>
  <si>
    <t>2. Abstand (mm)</t>
  </si>
  <si>
    <t>&gt;&gt; Max 2xMagnetdicke !</t>
  </si>
  <si>
    <t>N45</t>
  </si>
  <si>
    <t>Wertigkeit Magnet</t>
  </si>
  <si>
    <t>3. Grad ( Tesla)</t>
  </si>
  <si>
    <t>Magnetische Flussdichte:</t>
  </si>
  <si>
    <t>Tesla</t>
  </si>
  <si>
    <t>N42</t>
  </si>
  <si>
    <t>N40</t>
  </si>
  <si>
    <t>4. Anzahl der benötigten Wicklungen:</t>
  </si>
  <si>
    <t>Systemspannung (12V,24V,48V,240V,...)</t>
  </si>
  <si>
    <t>1. Spannung (Volt)</t>
  </si>
  <si>
    <t>Breite Magnet</t>
  </si>
  <si>
    <t>Länge Magnet</t>
  </si>
  <si>
    <t>4. Länge(mm)</t>
  </si>
  <si>
    <t>Anzahl Magnet-Pole</t>
  </si>
  <si>
    <t>5. Magnetpole (n)</t>
  </si>
  <si>
    <t>Anzahl Phasen</t>
  </si>
  <si>
    <t>6. Phasen (n)</t>
  </si>
  <si>
    <t>a) Sternschaltung (Y)</t>
  </si>
  <si>
    <t>Anzahl Wicklungen/Spule</t>
  </si>
  <si>
    <t>Wicklungen</t>
  </si>
  <si>
    <t>b) Dreieckschaltung (D)</t>
  </si>
  <si>
    <t>5. Spulenschenkeldicke (Höhe)</t>
  </si>
  <si>
    <t>Drahtdurchmesser</t>
  </si>
  <si>
    <t>1. D (mm)</t>
  </si>
  <si>
    <t>Packdichte</t>
  </si>
  <si>
    <t>2. Dichte(Faktor)</t>
  </si>
  <si>
    <t>Drähte in Hand</t>
  </si>
  <si>
    <t>3. Anzahl (n)</t>
  </si>
  <si>
    <t>Schichtdicke Laminat über den Spulen</t>
  </si>
  <si>
    <t>4. Dicke (mm)</t>
  </si>
  <si>
    <t>(je Statorseite)</t>
  </si>
  <si>
    <t>Abstand zwischen Stator und Magneten</t>
  </si>
  <si>
    <t>5. Abstand (mm)</t>
  </si>
  <si>
    <t>Dicke(Höhe)</t>
  </si>
  <si>
    <t>wenn rot, dann zu dick !</t>
  </si>
  <si>
    <t>6. Drahtlänge:</t>
  </si>
  <si>
    <t>Drahtlänge/Spule</t>
  </si>
  <si>
    <t>Gesamtlänge aller Spulen</t>
  </si>
  <si>
    <t>Gesamtgewicht aller Spulen</t>
  </si>
  <si>
    <t>g</t>
  </si>
  <si>
    <t>7. Innenwiderstand</t>
  </si>
  <si>
    <t>Spezifischer Widerstand des Drahtes</t>
  </si>
  <si>
    <t>1. Widerstand (ohm)</t>
  </si>
  <si>
    <t>Gesamtinnenwiderstand</t>
  </si>
  <si>
    <t>Ohm</t>
  </si>
  <si>
    <t>8. Leistung / Wirkungsgrad:</t>
  </si>
  <si>
    <t>(gilt nur für den Fall von Batterieladung)</t>
  </si>
  <si>
    <t>Luftdichte</t>
  </si>
  <si>
    <t>Kg/m' 3</t>
  </si>
  <si>
    <t>Leistung Rotor</t>
  </si>
  <si>
    <t>Watt</t>
  </si>
  <si>
    <t>Rotorwirkungsgrad</t>
  </si>
  <si>
    <t>%</t>
  </si>
  <si>
    <t>Ladestrom vor Gleichrichter</t>
  </si>
  <si>
    <t>A</t>
  </si>
  <si>
    <t>Spannungsabfall Gleichrichter</t>
  </si>
  <si>
    <t>V</t>
  </si>
  <si>
    <t>Leistung Generator</t>
  </si>
  <si>
    <t>Windgeschwindigkeit (für Leistungsber.)</t>
  </si>
  <si>
    <t>Wirkungsgrad Generator</t>
  </si>
  <si>
    <t>Verlustleistung Generator</t>
  </si>
  <si>
    <t>Verluste durch Gleichrichter</t>
  </si>
  <si>
    <t>Ladeleistung an Batterie</t>
  </si>
  <si>
    <t>Ladestrom nach Gleichrichter</t>
  </si>
  <si>
    <t>Wirk-grad Gen +Gleichrichter</t>
  </si>
  <si>
    <t>Gesamtwirkungsgrad Anlage</t>
  </si>
  <si>
    <t>Dreieckschaltung</t>
  </si>
  <si>
    <t>Strom</t>
  </si>
  <si>
    <t>Summe (Pe+Pv)</t>
  </si>
  <si>
    <t>P(elektrisch)</t>
  </si>
  <si>
    <t>P(Verlust)</t>
  </si>
  <si>
    <t>V(Wind)</t>
  </si>
  <si>
    <t>P(mechanisch)</t>
  </si>
  <si>
    <t>P(elektisch)</t>
  </si>
  <si>
    <t>Verlust Gleichr.</t>
  </si>
  <si>
    <t>P(Batterie)</t>
  </si>
  <si>
    <t>Wirkungsgrad</t>
  </si>
  <si>
    <t>Hilfen:</t>
  </si>
  <si>
    <t>Generator</t>
  </si>
  <si>
    <t>Scheibengenerator Berechnung V1.7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</si>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</sst>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1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0"/>
      <color indexed="16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14.25"/>
      <color indexed="8"/>
      <name val="Arial"/>
      <family val="0"/>
    </font>
    <font>
      <sz val="13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sz val="14.25"/>
      <color indexed="8"/>
      <name val="Arial"/>
      <family val="0"/>
    </font>
    <font>
      <b/>
      <sz val="17.25"/>
      <color indexed="8"/>
      <name val="Arial"/>
      <family val="0"/>
    </font>
    <font>
      <b/>
      <sz val="1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13" xfId="0" applyFill="1" applyBorder="1" applyAlignment="1">
      <alignment/>
    </xf>
    <xf numFmtId="0" fontId="1" fillId="36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0" xfId="0" applyFill="1" applyAlignment="1">
      <alignment/>
    </xf>
    <xf numFmtId="0" fontId="0" fillId="35" borderId="18" xfId="0" applyFill="1" applyBorder="1" applyAlignment="1">
      <alignment/>
    </xf>
    <xf numFmtId="0" fontId="0" fillId="35" borderId="19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0" fillId="35" borderId="0" xfId="0" applyFont="1" applyFill="1" applyAlignment="1">
      <alignment horizontal="right"/>
    </xf>
    <xf numFmtId="164" fontId="0" fillId="36" borderId="21" xfId="0" applyNumberFormat="1" applyFill="1" applyBorder="1" applyAlignment="1">
      <alignment/>
    </xf>
    <xf numFmtId="0" fontId="1" fillId="34" borderId="22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1" fillId="34" borderId="24" xfId="0" applyFont="1" applyFill="1" applyBorder="1" applyAlignment="1">
      <alignment/>
    </xf>
    <xf numFmtId="2" fontId="0" fillId="36" borderId="21" xfId="0" applyNumberForma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3" fillId="33" borderId="16" xfId="0" applyFont="1" applyFill="1" applyBorder="1" applyAlignment="1">
      <alignment/>
    </xf>
    <xf numFmtId="0" fontId="4" fillId="37" borderId="0" xfId="0" applyFont="1" applyFill="1" applyAlignment="1">
      <alignment/>
    </xf>
    <xf numFmtId="0" fontId="4" fillId="37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0" xfId="0" applyFill="1" applyAlignment="1">
      <alignment/>
    </xf>
    <xf numFmtId="0" fontId="0" fillId="37" borderId="18" xfId="0" applyFill="1" applyBorder="1" applyAlignment="1">
      <alignment/>
    </xf>
    <xf numFmtId="0" fontId="0" fillId="37" borderId="19" xfId="0" applyFont="1" applyFill="1" applyBorder="1" applyAlignment="1">
      <alignment/>
    </xf>
    <xf numFmtId="0" fontId="0" fillId="37" borderId="28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0" fillId="37" borderId="0" xfId="0" applyFont="1" applyFill="1" applyAlignment="1">
      <alignment horizontal="right"/>
    </xf>
    <xf numFmtId="0" fontId="0" fillId="36" borderId="20" xfId="0" applyFill="1" applyBorder="1" applyAlignment="1">
      <alignment/>
    </xf>
    <xf numFmtId="0" fontId="1" fillId="37" borderId="16" xfId="0" applyFont="1" applyFill="1" applyBorder="1" applyAlignment="1">
      <alignment/>
    </xf>
    <xf numFmtId="0" fontId="0" fillId="37" borderId="0" xfId="0" applyFill="1" applyBorder="1" applyAlignment="1">
      <alignment/>
    </xf>
    <xf numFmtId="2" fontId="0" fillId="36" borderId="24" xfId="0" applyNumberFormat="1" applyFill="1" applyBorder="1" applyAlignment="1">
      <alignment/>
    </xf>
    <xf numFmtId="0" fontId="0" fillId="37" borderId="29" xfId="0" applyFont="1" applyFill="1" applyBorder="1" applyAlignment="1">
      <alignment/>
    </xf>
    <xf numFmtId="0" fontId="1" fillId="38" borderId="21" xfId="0" applyFont="1" applyFill="1" applyBorder="1" applyAlignment="1">
      <alignment/>
    </xf>
    <xf numFmtId="2" fontId="0" fillId="37" borderId="0" xfId="0" applyNumberFormat="1" applyFill="1" applyAlignment="1">
      <alignment/>
    </xf>
    <xf numFmtId="0" fontId="0" fillId="37" borderId="30" xfId="0" applyFont="1" applyFill="1" applyBorder="1" applyAlignment="1">
      <alignment/>
    </xf>
    <xf numFmtId="2" fontId="0" fillId="36" borderId="20" xfId="0" applyNumberFormat="1" applyFill="1" applyBorder="1" applyAlignment="1">
      <alignment/>
    </xf>
    <xf numFmtId="0" fontId="0" fillId="37" borderId="31" xfId="0" applyFont="1" applyFill="1" applyBorder="1" applyAlignment="1">
      <alignment/>
    </xf>
    <xf numFmtId="0" fontId="0" fillId="0" borderId="0" xfId="0" applyBorder="1" applyAlignment="1">
      <alignment/>
    </xf>
    <xf numFmtId="0" fontId="0" fillId="37" borderId="0" xfId="0" applyFont="1" applyFill="1" applyBorder="1" applyAlignment="1">
      <alignment horizontal="right"/>
    </xf>
    <xf numFmtId="0" fontId="0" fillId="37" borderId="26" xfId="0" applyFill="1" applyBorder="1" applyAlignment="1">
      <alignment/>
    </xf>
    <xf numFmtId="0" fontId="0" fillId="37" borderId="26" xfId="0" applyFont="1" applyFill="1" applyBorder="1" applyAlignment="1">
      <alignment horizontal="right"/>
    </xf>
    <xf numFmtId="0" fontId="0" fillId="37" borderId="27" xfId="0" applyFill="1" applyBorder="1" applyAlignment="1">
      <alignment/>
    </xf>
    <xf numFmtId="0" fontId="0" fillId="39" borderId="32" xfId="0" applyFont="1" applyFill="1" applyBorder="1" applyAlignment="1">
      <alignment/>
    </xf>
    <xf numFmtId="0" fontId="0" fillId="39" borderId="33" xfId="0" applyFill="1" applyBorder="1" applyAlignment="1">
      <alignment/>
    </xf>
    <xf numFmtId="0" fontId="0" fillId="35" borderId="0" xfId="0" applyFill="1" applyBorder="1" applyAlignment="1">
      <alignment/>
    </xf>
    <xf numFmtId="0" fontId="0" fillId="39" borderId="34" xfId="0" applyFont="1" applyFill="1" applyBorder="1" applyAlignment="1">
      <alignment/>
    </xf>
    <xf numFmtId="0" fontId="0" fillId="39" borderId="35" xfId="0" applyFill="1" applyBorder="1" applyAlignment="1">
      <alignment/>
    </xf>
    <xf numFmtId="0" fontId="0" fillId="35" borderId="0" xfId="0" applyFont="1" applyFill="1" applyAlignment="1">
      <alignment/>
    </xf>
    <xf numFmtId="0" fontId="1" fillId="35" borderId="0" xfId="0" applyFont="1" applyFill="1" applyBorder="1" applyAlignment="1">
      <alignment horizontal="left"/>
    </xf>
    <xf numFmtId="0" fontId="0" fillId="38" borderId="0" xfId="0" applyFont="1" applyFill="1" applyBorder="1" applyAlignment="1">
      <alignment horizontal="right"/>
    </xf>
    <xf numFmtId="0" fontId="0" fillId="36" borderId="21" xfId="0" applyFill="1" applyBorder="1" applyAlignment="1">
      <alignment/>
    </xf>
    <xf numFmtId="0" fontId="0" fillId="35" borderId="36" xfId="0" applyFill="1" applyBorder="1" applyAlignment="1">
      <alignment/>
    </xf>
    <xf numFmtId="0" fontId="0" fillId="39" borderId="37" xfId="0" applyFont="1" applyFill="1" applyBorder="1" applyAlignment="1">
      <alignment/>
    </xf>
    <xf numFmtId="0" fontId="0" fillId="39" borderId="38" xfId="0" applyFill="1" applyBorder="1" applyAlignment="1">
      <alignment/>
    </xf>
    <xf numFmtId="0" fontId="0" fillId="37" borderId="39" xfId="0" applyFill="1" applyBorder="1" applyAlignment="1">
      <alignment/>
    </xf>
    <xf numFmtId="0" fontId="0" fillId="37" borderId="23" xfId="0" applyFont="1" applyFill="1" applyBorder="1" applyAlignment="1">
      <alignment/>
    </xf>
    <xf numFmtId="1" fontId="0" fillId="37" borderId="0" xfId="0" applyNumberFormat="1" applyFill="1" applyAlignment="1">
      <alignment/>
    </xf>
    <xf numFmtId="0" fontId="0" fillId="40" borderId="16" xfId="0" applyFont="1" applyFill="1" applyBorder="1" applyAlignment="1">
      <alignment/>
    </xf>
    <xf numFmtId="1" fontId="0" fillId="36" borderId="21" xfId="0" applyNumberForma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NumberFormat="1" applyAlignment="1">
      <alignment/>
    </xf>
    <xf numFmtId="0" fontId="0" fillId="37" borderId="40" xfId="0" applyFill="1" applyBorder="1" applyAlignment="1">
      <alignment/>
    </xf>
    <xf numFmtId="0" fontId="0" fillId="37" borderId="25" xfId="0" applyFill="1" applyBorder="1" applyAlignment="1">
      <alignment/>
    </xf>
    <xf numFmtId="0" fontId="1" fillId="35" borderId="16" xfId="0" applyFont="1" applyFill="1" applyBorder="1" applyAlignment="1">
      <alignment/>
    </xf>
    <xf numFmtId="2" fontId="1" fillId="38" borderId="21" xfId="0" applyNumberFormat="1" applyFont="1" applyFill="1" applyBorder="1" applyAlignment="1">
      <alignment/>
    </xf>
    <xf numFmtId="0" fontId="6" fillId="35" borderId="18" xfId="0" applyFont="1" applyFill="1" applyBorder="1" applyAlignment="1">
      <alignment/>
    </xf>
    <xf numFmtId="0" fontId="1" fillId="35" borderId="30" xfId="0" applyFont="1" applyFill="1" applyBorder="1" applyAlignment="1">
      <alignment/>
    </xf>
    <xf numFmtId="2" fontId="0" fillId="36" borderId="22" xfId="0" applyNumberFormat="1" applyFill="1" applyBorder="1" applyAlignment="1">
      <alignment/>
    </xf>
    <xf numFmtId="2" fontId="0" fillId="37" borderId="0" xfId="0" applyNumberFormat="1" applyFill="1" applyBorder="1" applyAlignment="1">
      <alignment/>
    </xf>
    <xf numFmtId="0" fontId="0" fillId="35" borderId="41" xfId="0" applyFont="1" applyFill="1" applyBorder="1" applyAlignment="1">
      <alignment/>
    </xf>
    <xf numFmtId="0" fontId="1" fillId="34" borderId="42" xfId="0" applyFont="1" applyFill="1" applyBorder="1" applyAlignment="1">
      <alignment/>
    </xf>
    <xf numFmtId="0" fontId="0" fillId="35" borderId="30" xfId="0" applyFont="1" applyFill="1" applyBorder="1" applyAlignment="1">
      <alignment/>
    </xf>
    <xf numFmtId="0" fontId="0" fillId="40" borderId="17" xfId="0" applyFont="1" applyFill="1" applyBorder="1" applyAlignment="1">
      <alignment/>
    </xf>
    <xf numFmtId="0" fontId="0" fillId="37" borderId="16" xfId="0" applyFont="1" applyFill="1" applyBorder="1" applyAlignment="1">
      <alignment/>
    </xf>
    <xf numFmtId="2" fontId="1" fillId="34" borderId="20" xfId="0" applyNumberFormat="1" applyFont="1" applyFill="1" applyBorder="1" applyAlignment="1">
      <alignment horizontal="left"/>
    </xf>
    <xf numFmtId="0" fontId="0" fillId="37" borderId="0" xfId="0" applyFont="1" applyFill="1" applyBorder="1" applyAlignment="1">
      <alignment/>
    </xf>
    <xf numFmtId="164" fontId="0" fillId="36" borderId="20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left"/>
    </xf>
    <xf numFmtId="164" fontId="0" fillId="36" borderId="22" xfId="0" applyNumberFormat="1" applyFont="1" applyFill="1" applyBorder="1" applyAlignment="1">
      <alignment horizontal="right"/>
    </xf>
    <xf numFmtId="2" fontId="1" fillId="34" borderId="43" xfId="0" applyNumberFormat="1" applyFont="1" applyFill="1" applyBorder="1" applyAlignment="1">
      <alignment horizontal="left"/>
    </xf>
    <xf numFmtId="0" fontId="1" fillId="37" borderId="0" xfId="0" applyFont="1" applyFill="1" applyBorder="1" applyAlignment="1">
      <alignment/>
    </xf>
    <xf numFmtId="164" fontId="1" fillId="36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left"/>
    </xf>
    <xf numFmtId="10" fontId="0" fillId="0" borderId="0" xfId="0" applyNumberFormat="1" applyAlignment="1">
      <alignment/>
    </xf>
    <xf numFmtId="164" fontId="7" fillId="36" borderId="22" xfId="0" applyNumberFormat="1" applyFont="1" applyFill="1" applyBorder="1" applyAlignment="1">
      <alignment horizontal="right"/>
    </xf>
    <xf numFmtId="2" fontId="0" fillId="37" borderId="18" xfId="0" applyNumberFormat="1" applyFont="1" applyFill="1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2" fontId="0" fillId="37" borderId="18" xfId="0" applyNumberFormat="1" applyFill="1" applyBorder="1" applyAlignment="1">
      <alignment/>
    </xf>
    <xf numFmtId="0" fontId="0" fillId="37" borderId="44" xfId="0" applyFont="1" applyFill="1" applyBorder="1" applyAlignment="1">
      <alignment/>
    </xf>
    <xf numFmtId="0" fontId="0" fillId="0" borderId="46" xfId="0" applyBorder="1" applyAlignment="1">
      <alignment/>
    </xf>
    <xf numFmtId="10" fontId="0" fillId="0" borderId="0" xfId="0" applyNumberFormat="1" applyFill="1" applyAlignment="1">
      <alignment/>
    </xf>
    <xf numFmtId="0" fontId="0" fillId="37" borderId="47" xfId="0" applyFont="1" applyFill="1" applyBorder="1" applyAlignment="1">
      <alignment/>
    </xf>
    <xf numFmtId="164" fontId="0" fillId="36" borderId="24" xfId="0" applyNumberFormat="1" applyFont="1" applyFill="1" applyBorder="1" applyAlignment="1">
      <alignment horizontal="right"/>
    </xf>
    <xf numFmtId="2" fontId="0" fillId="37" borderId="0" xfId="0" applyNumberFormat="1" applyFont="1" applyFill="1" applyBorder="1" applyAlignment="1">
      <alignment horizontal="left"/>
    </xf>
    <xf numFmtId="0" fontId="0" fillId="37" borderId="17" xfId="0" applyFont="1" applyFill="1" applyBorder="1" applyAlignment="1">
      <alignment/>
    </xf>
    <xf numFmtId="0" fontId="0" fillId="37" borderId="26" xfId="0" applyFont="1" applyFill="1" applyBorder="1" applyAlignment="1">
      <alignment/>
    </xf>
    <xf numFmtId="164" fontId="0" fillId="37" borderId="26" xfId="0" applyNumberFormat="1" applyFont="1" applyFill="1" applyBorder="1" applyAlignment="1">
      <alignment horizontal="right"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39" xfId="0" applyFill="1" applyBorder="1" applyAlignment="1">
      <alignment/>
    </xf>
    <xf numFmtId="0" fontId="0" fillId="0" borderId="18" xfId="0" applyBorder="1" applyAlignment="1">
      <alignment/>
    </xf>
    <xf numFmtId="0" fontId="0" fillId="33" borderId="18" xfId="0" applyFill="1" applyBorder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Leistungskurven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455"/>
          <c:w val="0.789"/>
          <c:h val="0.7625"/>
        </c:manualLayout>
      </c:layout>
      <c:scatterChart>
        <c:scatterStyle val="lineMarker"/>
        <c:varyColors val="0"/>
        <c:ser>
          <c:idx val="0"/>
          <c:order val="0"/>
          <c:tx>
            <c:v>Generator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Sheet2!$H$7:$H$33</c:f>
              <c:numCache>
                <c:ptCount val="27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Sheet2!$J$7:$J$33</c:f>
              <c:numCache>
                <c:ptCount val="27"/>
                <c:pt idx="0">
                  <c:v>1.2000000000000002</c:v>
                </c:pt>
                <c:pt idx="1">
                  <c:v>3.5999999999999996</c:v>
                </c:pt>
                <c:pt idx="2">
                  <c:v>7.199999999999999</c:v>
                </c:pt>
                <c:pt idx="3">
                  <c:v>10.8</c:v>
                </c:pt>
                <c:pt idx="4">
                  <c:v>16.799999999999997</c:v>
                </c:pt>
                <c:pt idx="5">
                  <c:v>22.799999999999997</c:v>
                </c:pt>
                <c:pt idx="6">
                  <c:v>31.200000000000003</c:v>
                </c:pt>
                <c:pt idx="7">
                  <c:v>40.8</c:v>
                </c:pt>
                <c:pt idx="8">
                  <c:v>51.599999999999994</c:v>
                </c:pt>
                <c:pt idx="9">
                  <c:v>64.80000000000001</c:v>
                </c:pt>
                <c:pt idx="10">
                  <c:v>78</c:v>
                </c:pt>
                <c:pt idx="11">
                  <c:v>93.6</c:v>
                </c:pt>
                <c:pt idx="12">
                  <c:v>109.19999999999999</c:v>
                </c:pt>
                <c:pt idx="13">
                  <c:v>127.19999999999999</c:v>
                </c:pt>
                <c:pt idx="14">
                  <c:v>145.2</c:v>
                </c:pt>
                <c:pt idx="15">
                  <c:v>165.60000000000002</c:v>
                </c:pt>
                <c:pt idx="16">
                  <c:v>186</c:v>
                </c:pt>
                <c:pt idx="17">
                  <c:v>207.60000000000002</c:v>
                </c:pt>
                <c:pt idx="18">
                  <c:v>229.20000000000002</c:v>
                </c:pt>
                <c:pt idx="19">
                  <c:v>252</c:v>
                </c:pt>
                <c:pt idx="20">
                  <c:v>276</c:v>
                </c:pt>
              </c:numCache>
            </c:numRef>
          </c:yVal>
          <c:smooth val="1"/>
        </c:ser>
        <c:ser>
          <c:idx val="1"/>
          <c:order val="1"/>
          <c:tx>
            <c:v>Repeller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Sheet2!$H$7:$H$27</c:f>
              <c:numCache>
                <c:ptCount val="21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Sheet2!$I$7:$I$27</c:f>
              <c:numCache>
                <c:ptCount val="21"/>
                <c:pt idx="0">
                  <c:v>2.22575580864</c:v>
                </c:pt>
                <c:pt idx="1">
                  <c:v>4.34717931375</c:v>
                </c:pt>
                <c:pt idx="2">
                  <c:v>7.511925854160001</c:v>
                </c:pt>
                <c:pt idx="3">
                  <c:v>11.928660036930001</c:v>
                </c:pt>
                <c:pt idx="4">
                  <c:v>17.80604646912</c:v>
                </c:pt>
                <c:pt idx="5">
                  <c:v>25.35274975779</c:v>
                </c:pt>
                <c:pt idx="6">
                  <c:v>34.77743451</c:v>
                </c:pt>
                <c:pt idx="7">
                  <c:v>46.28876533281</c:v>
                </c:pt>
                <c:pt idx="8">
                  <c:v>60.09540683328001</c:v>
                </c:pt>
                <c:pt idx="9">
                  <c:v>76.40602361847</c:v>
                </c:pt>
                <c:pt idx="10">
                  <c:v>95.42928029544001</c:v>
                </c:pt>
                <c:pt idx="11">
                  <c:v>117.37384147124999</c:v>
                </c:pt>
                <c:pt idx="12">
                  <c:v>142.44837175296</c:v>
                </c:pt>
                <c:pt idx="13">
                  <c:v>170.86153574763</c:v>
                </c:pt>
                <c:pt idx="14">
                  <c:v>202.82199806232</c:v>
                </c:pt>
                <c:pt idx="15">
                  <c:v>238.53842330408997</c:v>
                </c:pt>
                <c:pt idx="16">
                  <c:v>278.21947608</c:v>
                </c:pt>
                <c:pt idx="17">
                  <c:v>322.07382099711003</c:v>
                </c:pt>
                <c:pt idx="18">
                  <c:v>370.31012266248</c:v>
                </c:pt>
                <c:pt idx="19">
                  <c:v>423.13704568317</c:v>
                </c:pt>
                <c:pt idx="20">
                  <c:v>480.7632546662401</c:v>
                </c:pt>
              </c:numCache>
            </c:numRef>
          </c:yVal>
          <c:smooth val="1"/>
        </c:ser>
        <c:axId val="37507533"/>
        <c:axId val="2023478"/>
      </c:scatterChart>
      <c:valAx>
        <c:axId val="37507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Windgeschwindigkeit (m/s)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3478"/>
        <c:crossesAt val="0"/>
        <c:crossBetween val="midCat"/>
        <c:dispUnits/>
        <c:majorUnit val="1"/>
      </c:valAx>
      <c:valAx>
        <c:axId val="2023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Leistung (W)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07533"/>
        <c:crossesAt val="0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1"/>
          <c:y val="0.439"/>
          <c:w val="0.14575"/>
          <c:h val="0.1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Leistungskurven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3775"/>
          <c:w val="0.81625"/>
          <c:h val="0.776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Sheet3!$H$7:$H$33</c:f>
              <c:numCache>
                <c:ptCount val="27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Sheet3!$J$7:$J$33</c:f>
              <c:numCache>
                <c:ptCount val="27"/>
                <c:pt idx="0">
                  <c:v>1.2000000000000002</c:v>
                </c:pt>
                <c:pt idx="1">
                  <c:v>3.5999999999999996</c:v>
                </c:pt>
                <c:pt idx="2">
                  <c:v>7.199999999999999</c:v>
                </c:pt>
                <c:pt idx="3">
                  <c:v>10.8</c:v>
                </c:pt>
                <c:pt idx="4">
                  <c:v>16.799999999999997</c:v>
                </c:pt>
                <c:pt idx="5">
                  <c:v>24</c:v>
                </c:pt>
                <c:pt idx="6">
                  <c:v>32.400000000000006</c:v>
                </c:pt>
                <c:pt idx="7">
                  <c:v>43.2</c:v>
                </c:pt>
                <c:pt idx="8">
                  <c:v>55.199999999999996</c:v>
                </c:pt>
                <c:pt idx="9">
                  <c:v>68.4</c:v>
                </c:pt>
                <c:pt idx="10">
                  <c:v>84</c:v>
                </c:pt>
                <c:pt idx="11">
                  <c:v>100.80000000000001</c:v>
                </c:pt>
                <c:pt idx="12">
                  <c:v>120</c:v>
                </c:pt>
                <c:pt idx="13">
                  <c:v>140.39999999999998</c:v>
                </c:pt>
                <c:pt idx="14">
                  <c:v>162</c:v>
                </c:pt>
                <c:pt idx="15">
                  <c:v>184.8</c:v>
                </c:pt>
                <c:pt idx="16">
                  <c:v>210</c:v>
                </c:pt>
                <c:pt idx="17">
                  <c:v>236.39999999999998</c:v>
                </c:pt>
                <c:pt idx="18">
                  <c:v>258</c:v>
                </c:pt>
                <c:pt idx="19">
                  <c:v>288</c:v>
                </c:pt>
                <c:pt idx="20">
                  <c:v>318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Sheet3!$H$7:$H$27</c:f>
              <c:numCache>
                <c:ptCount val="21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Sheet3!$I$7:$I$27</c:f>
              <c:numCache>
                <c:ptCount val="21"/>
                <c:pt idx="0">
                  <c:v>2.22575580864</c:v>
                </c:pt>
                <c:pt idx="1">
                  <c:v>4.34717931375</c:v>
                </c:pt>
                <c:pt idx="2">
                  <c:v>7.511925854160001</c:v>
                </c:pt>
                <c:pt idx="3">
                  <c:v>11.928660036930001</c:v>
                </c:pt>
                <c:pt idx="4">
                  <c:v>17.80604646912</c:v>
                </c:pt>
                <c:pt idx="5">
                  <c:v>25.35274975779</c:v>
                </c:pt>
                <c:pt idx="6">
                  <c:v>34.77743451</c:v>
                </c:pt>
                <c:pt idx="7">
                  <c:v>46.28876533281</c:v>
                </c:pt>
                <c:pt idx="8">
                  <c:v>60.09540683328001</c:v>
                </c:pt>
                <c:pt idx="9">
                  <c:v>76.40602361847</c:v>
                </c:pt>
                <c:pt idx="10">
                  <c:v>95.42928029544001</c:v>
                </c:pt>
                <c:pt idx="11">
                  <c:v>117.37384147124999</c:v>
                </c:pt>
                <c:pt idx="12">
                  <c:v>142.44837175296</c:v>
                </c:pt>
                <c:pt idx="13">
                  <c:v>170.86153574763</c:v>
                </c:pt>
                <c:pt idx="14">
                  <c:v>202.82199806232</c:v>
                </c:pt>
                <c:pt idx="15">
                  <c:v>238.53842330408997</c:v>
                </c:pt>
                <c:pt idx="16">
                  <c:v>278.21947608</c:v>
                </c:pt>
                <c:pt idx="17">
                  <c:v>322.07382099711003</c:v>
                </c:pt>
                <c:pt idx="18">
                  <c:v>370.31012266248</c:v>
                </c:pt>
                <c:pt idx="19">
                  <c:v>423.13704568317</c:v>
                </c:pt>
                <c:pt idx="20">
                  <c:v>480.7632546662401</c:v>
                </c:pt>
              </c:numCache>
            </c:numRef>
          </c:yVal>
          <c:smooth val="1"/>
        </c:ser>
        <c:axId val="18211303"/>
        <c:axId val="29684000"/>
      </c:scatterChart>
      <c:valAx>
        <c:axId val="18211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Windgeschwindigkeit (m/s)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84000"/>
        <c:crossesAt val="0"/>
        <c:crossBetween val="midCat"/>
        <c:dispUnits/>
        <c:majorUnit val="1"/>
      </c:valAx>
      <c:valAx>
        <c:axId val="29684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Leistung (W)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11303"/>
        <c:crossesAt val="0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7825"/>
          <c:y val="0.443"/>
          <c:w val="0.11825"/>
          <c:h val="0.1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95</xdr:row>
      <xdr:rowOff>228600</xdr:rowOff>
    </xdr:from>
    <xdr:to>
      <xdr:col>7</xdr:col>
      <xdr:colOff>9525</xdr:colOff>
      <xdr:row>124</xdr:row>
      <xdr:rowOff>0</xdr:rowOff>
    </xdr:to>
    <xdr:graphicFrame>
      <xdr:nvGraphicFramePr>
        <xdr:cNvPr id="1" name="Chart 1"/>
        <xdr:cNvGraphicFramePr/>
      </xdr:nvGraphicFramePr>
      <xdr:xfrm>
        <a:off x="295275" y="15697200"/>
        <a:ext cx="83915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124</xdr:row>
      <xdr:rowOff>219075</xdr:rowOff>
    </xdr:from>
    <xdr:to>
      <xdr:col>7</xdr:col>
      <xdr:colOff>9525</xdr:colOff>
      <xdr:row>154</xdr:row>
      <xdr:rowOff>152400</xdr:rowOff>
    </xdr:to>
    <xdr:graphicFrame>
      <xdr:nvGraphicFramePr>
        <xdr:cNvPr id="2" name="Chart 2"/>
        <xdr:cNvGraphicFramePr/>
      </xdr:nvGraphicFramePr>
      <xdr:xfrm>
        <a:off x="304800" y="20450175"/>
        <a:ext cx="838200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85725</xdr:colOff>
      <xdr:row>2</xdr:row>
      <xdr:rowOff>57150</xdr:rowOff>
    </xdr:from>
    <xdr:to>
      <xdr:col>15</xdr:col>
      <xdr:colOff>600075</xdr:colOff>
      <xdr:row>25</xdr:row>
      <xdr:rowOff>133350</xdr:rowOff>
    </xdr:to>
    <xdr:pic>
      <xdr:nvPicPr>
        <xdr:cNvPr id="3" name="Picture 6" descr="legend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82200" y="447675"/>
          <a:ext cx="4171950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zoomScalePageLayoutView="0" workbookViewId="0" topLeftCell="A64">
      <selection activeCell="C78" sqref="C78"/>
    </sheetView>
  </sheetViews>
  <sheetFormatPr defaultColWidth="9.140625" defaultRowHeight="12.75"/>
  <cols>
    <col min="1" max="1" width="4.421875" style="0" customWidth="1"/>
    <col min="2" max="2" width="36.57421875" style="0" customWidth="1"/>
    <col min="3" max="3" width="18.00390625" style="0" customWidth="1"/>
    <col min="4" max="4" width="9.140625" style="0" customWidth="1"/>
    <col min="5" max="5" width="28.57421875" style="0" customWidth="1"/>
    <col min="6" max="6" width="17.7109375" style="0" customWidth="1"/>
    <col min="7" max="7" width="15.7109375" style="0" customWidth="1"/>
  </cols>
  <sheetData>
    <row r="1" s="1" customFormat="1" ht="18">
      <c r="B1" s="2" t="s">
        <v>128</v>
      </c>
    </row>
    <row r="2" ht="12.75">
      <c r="G2" s="3"/>
    </row>
    <row r="3" spans="2:7" ht="12.75">
      <c r="B3" s="4" t="s">
        <v>0</v>
      </c>
      <c r="C3" s="5" t="s">
        <v>1</v>
      </c>
      <c r="D3" s="6"/>
      <c r="E3" s="7"/>
      <c r="F3" s="8" t="s">
        <v>2</v>
      </c>
      <c r="G3" s="9" t="s">
        <v>3</v>
      </c>
    </row>
    <row r="4" spans="2:7" ht="12.75">
      <c r="B4" s="10"/>
      <c r="C4" s="11"/>
      <c r="D4" s="12"/>
      <c r="E4" s="12"/>
      <c r="F4" s="12"/>
      <c r="G4" s="13"/>
    </row>
    <row r="5" spans="2:7" ht="12.75">
      <c r="B5" s="14" t="s">
        <v>4</v>
      </c>
      <c r="C5" s="12" t="s">
        <v>5</v>
      </c>
      <c r="D5" s="15">
        <v>6</v>
      </c>
      <c r="E5" s="16" t="s">
        <v>6</v>
      </c>
      <c r="F5" s="17">
        <f>(D6*D5*60)/(2*PI()*(D7/2))</f>
        <v>190.9859317102744</v>
      </c>
      <c r="G5" s="13" t="s">
        <v>7</v>
      </c>
    </row>
    <row r="6" spans="2:7" ht="12.75">
      <c r="B6" s="14" t="s">
        <v>8</v>
      </c>
      <c r="C6" s="12" t="s">
        <v>9</v>
      </c>
      <c r="D6" s="18">
        <v>2</v>
      </c>
      <c r="E6" s="12"/>
      <c r="F6" s="12"/>
      <c r="G6" s="13"/>
    </row>
    <row r="7" spans="2:7" ht="12.75">
      <c r="B7" s="14" t="s">
        <v>10</v>
      </c>
      <c r="C7" s="19" t="s">
        <v>11</v>
      </c>
      <c r="D7" s="20">
        <v>1.2</v>
      </c>
      <c r="E7" s="16" t="s">
        <v>12</v>
      </c>
      <c r="F7" s="21">
        <f>F5/60</f>
        <v>3.1830988618379066</v>
      </c>
      <c r="G7" s="13" t="s">
        <v>13</v>
      </c>
    </row>
    <row r="8" spans="2:7" ht="12.75">
      <c r="B8" s="22"/>
      <c r="C8" s="23"/>
      <c r="D8" s="23"/>
      <c r="E8" s="23"/>
      <c r="F8" s="23"/>
      <c r="G8" s="24"/>
    </row>
    <row r="9" spans="2:10" ht="12.75">
      <c r="B9" s="25" t="s">
        <v>14</v>
      </c>
      <c r="C9" s="26"/>
      <c r="D9" s="26"/>
      <c r="E9" s="26"/>
      <c r="F9" s="26"/>
      <c r="G9" s="27"/>
      <c r="J9" s="28"/>
    </row>
    <row r="10" spans="2:10" ht="12.75">
      <c r="B10" s="29"/>
      <c r="C10" s="30"/>
      <c r="D10" s="31"/>
      <c r="E10" s="31"/>
      <c r="F10" s="31"/>
      <c r="G10" s="32"/>
      <c r="J10" s="28"/>
    </row>
    <row r="11" spans="2:10" ht="12.75">
      <c r="B11" s="33" t="s">
        <v>15</v>
      </c>
      <c r="C11" s="34" t="s">
        <v>16</v>
      </c>
      <c r="D11" s="35">
        <v>9</v>
      </c>
      <c r="E11" s="36" t="s">
        <v>17</v>
      </c>
      <c r="F11" s="37">
        <f>(D14+(D16*2)+D17+D15+(D16*2))*D11/2/1000</f>
        <v>0.414</v>
      </c>
      <c r="G11" s="32" t="s">
        <v>18</v>
      </c>
      <c r="J11" s="28"/>
    </row>
    <row r="12" spans="2:10" ht="12.75">
      <c r="B12" s="38" t="s">
        <v>19</v>
      </c>
      <c r="C12" s="39"/>
      <c r="D12" s="31"/>
      <c r="E12" s="36" t="s">
        <v>20</v>
      </c>
      <c r="F12" s="40">
        <f>F11/(2*PI())*1000</f>
        <v>65.89014644004466</v>
      </c>
      <c r="G12" s="32" t="s">
        <v>21</v>
      </c>
      <c r="J12" s="28"/>
    </row>
    <row r="13" spans="2:10" ht="12.75">
      <c r="B13" s="29" t="s">
        <v>22</v>
      </c>
      <c r="C13" s="41" t="s">
        <v>23</v>
      </c>
      <c r="D13" s="15">
        <v>30</v>
      </c>
      <c r="E13" s="31"/>
      <c r="F13" s="31"/>
      <c r="G13" s="32"/>
      <c r="J13" s="28"/>
    </row>
    <row r="14" spans="2:10" ht="12.75">
      <c r="B14" s="29" t="s">
        <v>24</v>
      </c>
      <c r="C14" s="29" t="s">
        <v>25</v>
      </c>
      <c r="D14" s="18">
        <v>30</v>
      </c>
      <c r="E14" s="36" t="s">
        <v>26</v>
      </c>
      <c r="F14" s="21">
        <f>(F5/60)*F11</f>
        <v>1.3178029288008932</v>
      </c>
      <c r="G14" s="32" t="s">
        <v>27</v>
      </c>
      <c r="J14" s="28"/>
    </row>
    <row r="15" spans="2:7" ht="12.75">
      <c r="B15" s="29" t="s">
        <v>28</v>
      </c>
      <c r="C15" s="29" t="s">
        <v>29</v>
      </c>
      <c r="D15" s="18">
        <v>20</v>
      </c>
      <c r="E15" s="31"/>
      <c r="F15" s="31"/>
      <c r="G15" s="32"/>
    </row>
    <row r="16" spans="2:11" ht="12.75">
      <c r="B16" s="29" t="s">
        <v>30</v>
      </c>
      <c r="C16" s="29" t="s">
        <v>31</v>
      </c>
      <c r="D16" s="42">
        <v>10</v>
      </c>
      <c r="E16" s="31"/>
      <c r="F16" s="31"/>
      <c r="G16" s="32"/>
      <c r="K16" s="3"/>
    </row>
    <row r="17" spans="2:11" ht="12.75">
      <c r="B17" s="29" t="s">
        <v>32</v>
      </c>
      <c r="C17" s="29" t="s">
        <v>33</v>
      </c>
      <c r="D17" s="18">
        <v>2</v>
      </c>
      <c r="E17" s="31"/>
      <c r="F17" s="43"/>
      <c r="G17" s="32"/>
      <c r="K17" s="3"/>
    </row>
    <row r="18" spans="2:11" ht="12.75">
      <c r="B18" s="39" t="s">
        <v>34</v>
      </c>
      <c r="C18" s="44" t="s">
        <v>35</v>
      </c>
      <c r="D18" s="20">
        <v>20</v>
      </c>
      <c r="E18" s="36" t="s">
        <v>36</v>
      </c>
      <c r="F18" s="45">
        <f>(D11*(D15+(D16*2)+(D17*2))/PI())/10/1.25+(0.2*D18)+(2*D13/10)+(4*D16/10)</f>
        <v>24.08405719430249</v>
      </c>
      <c r="G18" s="46" t="s">
        <v>37</v>
      </c>
      <c r="H18" s="47"/>
      <c r="I18" s="47"/>
      <c r="K18" s="3"/>
    </row>
    <row r="19" spans="2:11" ht="12.75">
      <c r="B19" s="39"/>
      <c r="C19" s="39"/>
      <c r="D19" s="39"/>
      <c r="E19" s="48" t="s">
        <v>38</v>
      </c>
      <c r="F19" s="40">
        <f>(D11*(D15+(D16*2)+(D17*2))/PI())/10/1.25-(2*D16/10)+(2*D13/10)+(4*D16/10)+2</f>
        <v>20.08405719430249</v>
      </c>
      <c r="G19" s="46" t="s">
        <v>37</v>
      </c>
      <c r="K19" s="3"/>
    </row>
    <row r="20" spans="2:7" ht="12.75">
      <c r="B20" s="49"/>
      <c r="C20" s="49"/>
      <c r="D20" s="49"/>
      <c r="E20" s="50" t="s">
        <v>39</v>
      </c>
      <c r="F20" s="49"/>
      <c r="G20" s="51"/>
    </row>
    <row r="21" spans="2:11" ht="12.75">
      <c r="B21" s="25" t="s">
        <v>40</v>
      </c>
      <c r="C21" s="12"/>
      <c r="D21" s="12"/>
      <c r="E21" s="12"/>
      <c r="F21" s="12"/>
      <c r="G21" s="13"/>
      <c r="H21" s="52" t="s">
        <v>41</v>
      </c>
      <c r="I21" s="53">
        <v>1.43</v>
      </c>
      <c r="K21" s="3"/>
    </row>
    <row r="22" spans="2:11" ht="12.75">
      <c r="B22" s="10"/>
      <c r="C22" s="11"/>
      <c r="D22" s="54"/>
      <c r="E22" s="12"/>
      <c r="F22" s="12"/>
      <c r="G22" s="13"/>
      <c r="H22" s="55" t="s">
        <v>42</v>
      </c>
      <c r="I22" s="56">
        <v>1.4</v>
      </c>
      <c r="K22" s="3"/>
    </row>
    <row r="23" spans="2:11" ht="12.75">
      <c r="B23" s="14" t="s">
        <v>43</v>
      </c>
      <c r="C23" s="11" t="s">
        <v>44</v>
      </c>
      <c r="D23" s="35">
        <v>10</v>
      </c>
      <c r="F23" s="54"/>
      <c r="G23" s="13"/>
      <c r="H23" s="55" t="s">
        <v>45</v>
      </c>
      <c r="I23" s="56">
        <v>1.38</v>
      </c>
      <c r="K23" s="3"/>
    </row>
    <row r="24" spans="2:11" ht="12.75">
      <c r="B24" s="14" t="s">
        <v>46</v>
      </c>
      <c r="C24" s="57" t="s">
        <v>47</v>
      </c>
      <c r="D24" s="42">
        <v>10</v>
      </c>
      <c r="E24" s="58" t="s">
        <v>48</v>
      </c>
      <c r="F24" s="54"/>
      <c r="G24" s="13"/>
      <c r="H24" s="55" t="s">
        <v>49</v>
      </c>
      <c r="I24" s="56">
        <v>1.32</v>
      </c>
      <c r="K24" s="3"/>
    </row>
    <row r="25" spans="2:11" ht="12.75">
      <c r="B25" s="14" t="s">
        <v>50</v>
      </c>
      <c r="C25" s="10" t="s">
        <v>51</v>
      </c>
      <c r="D25" s="18">
        <v>1.28</v>
      </c>
      <c r="E25" s="59" t="s">
        <v>52</v>
      </c>
      <c r="F25" s="60">
        <f>D25-((D25*(D24/(2*D23)))*0.5)</f>
        <v>0.96</v>
      </c>
      <c r="G25" s="13" t="s">
        <v>53</v>
      </c>
      <c r="H25" s="55" t="s">
        <v>54</v>
      </c>
      <c r="I25" s="56">
        <v>1.28</v>
      </c>
      <c r="K25" s="3"/>
    </row>
    <row r="26" spans="2:11" ht="12.75">
      <c r="B26" s="22"/>
      <c r="C26" s="61"/>
      <c r="D26" s="61"/>
      <c r="E26" s="23"/>
      <c r="F26" s="23"/>
      <c r="G26" s="24"/>
      <c r="H26" s="62" t="s">
        <v>55</v>
      </c>
      <c r="I26" s="63">
        <v>1.25</v>
      </c>
      <c r="K26" s="3"/>
    </row>
    <row r="27" spans="2:11" ht="12.75">
      <c r="B27" s="25" t="s">
        <v>56</v>
      </c>
      <c r="C27" s="31"/>
      <c r="D27" s="31"/>
      <c r="E27" s="31"/>
      <c r="F27" s="31"/>
      <c r="G27" s="64"/>
      <c r="K27" s="3"/>
    </row>
    <row r="28" spans="2:7" ht="12.75">
      <c r="B28" s="29"/>
      <c r="C28" s="30"/>
      <c r="D28" s="31"/>
      <c r="E28" s="31"/>
      <c r="F28" s="31"/>
      <c r="G28" s="32"/>
    </row>
    <row r="29" spans="2:7" ht="12.75">
      <c r="B29" s="33" t="s">
        <v>57</v>
      </c>
      <c r="C29" s="31" t="s">
        <v>58</v>
      </c>
      <c r="D29" s="15">
        <v>12</v>
      </c>
      <c r="E29" s="31"/>
      <c r="F29" s="31"/>
      <c r="G29" s="32"/>
    </row>
    <row r="30" spans="2:7" ht="12.75">
      <c r="B30" s="33" t="s">
        <v>59</v>
      </c>
      <c r="C30" s="31" t="s">
        <v>25</v>
      </c>
      <c r="D30" s="18">
        <v>20</v>
      </c>
      <c r="E30" s="31"/>
      <c r="F30" s="31"/>
      <c r="G30" s="32"/>
    </row>
    <row r="31" spans="2:7" ht="12.75">
      <c r="B31" s="33" t="s">
        <v>60</v>
      </c>
      <c r="C31" s="31" t="s">
        <v>61</v>
      </c>
      <c r="D31" s="18">
        <v>40</v>
      </c>
      <c r="E31" s="31"/>
      <c r="F31" s="31"/>
      <c r="G31" s="32"/>
    </row>
    <row r="32" spans="2:7" ht="12.75">
      <c r="B32" s="33" t="s">
        <v>62</v>
      </c>
      <c r="C32" s="31" t="s">
        <v>63</v>
      </c>
      <c r="D32" s="18">
        <v>12</v>
      </c>
      <c r="E32" s="31"/>
      <c r="F32" s="31"/>
      <c r="G32" s="32"/>
    </row>
    <row r="33" spans="2:7" ht="12.75">
      <c r="B33" s="33" t="s">
        <v>64</v>
      </c>
      <c r="C33" s="65" t="s">
        <v>65</v>
      </c>
      <c r="D33" s="20">
        <v>3</v>
      </c>
      <c r="E33" s="31"/>
      <c r="F33" s="31"/>
      <c r="G33" s="32"/>
    </row>
    <row r="34" spans="2:7" ht="12.75">
      <c r="B34" s="29"/>
      <c r="C34" s="31"/>
      <c r="D34" s="31"/>
      <c r="E34" s="30"/>
      <c r="F34" s="66"/>
      <c r="G34" s="32"/>
    </row>
    <row r="35" spans="2:10" ht="12.75">
      <c r="B35" s="67" t="s">
        <v>66</v>
      </c>
      <c r="C35" s="31"/>
      <c r="D35" s="32"/>
      <c r="E35" s="31" t="s">
        <v>67</v>
      </c>
      <c r="F35" s="68">
        <f>((((D29+1.4)/(SQRT(D33)*SQRT(2)))/((2*D32*F25*F7*D30/1000*D31/1000)*(D11/D33))))</f>
        <v>31.08030910765513</v>
      </c>
      <c r="G35" s="32" t="s">
        <v>68</v>
      </c>
      <c r="H35" s="69"/>
      <c r="J35" s="70"/>
    </row>
    <row r="36" spans="2:7" ht="12.75">
      <c r="B36" s="29"/>
      <c r="C36" s="31"/>
      <c r="D36" s="32"/>
      <c r="E36" s="31"/>
      <c r="F36" s="71"/>
      <c r="G36" s="32"/>
    </row>
    <row r="37" spans="2:7" ht="12.75">
      <c r="B37" s="67" t="s">
        <v>69</v>
      </c>
      <c r="C37" s="31"/>
      <c r="D37" s="32"/>
      <c r="E37" s="65" t="s">
        <v>67</v>
      </c>
      <c r="F37" s="68">
        <f>(((D29+1.4)/1.414)/(2*D32*F25*F7*D30/1000*D31/1000))/(D11/D33)</f>
        <v>53.840805064874</v>
      </c>
      <c r="G37" s="32" t="s">
        <v>68</v>
      </c>
    </row>
    <row r="38" spans="2:7" ht="12.75">
      <c r="B38" s="72"/>
      <c r="C38" s="49"/>
      <c r="D38" s="49"/>
      <c r="E38" s="49"/>
      <c r="F38" s="49"/>
      <c r="G38" s="51"/>
    </row>
    <row r="39" spans="2:7" ht="12.75">
      <c r="B39" s="25" t="s">
        <v>70</v>
      </c>
      <c r="C39" s="12"/>
      <c r="D39" s="12"/>
      <c r="E39" s="12"/>
      <c r="F39" s="12"/>
      <c r="G39" s="13"/>
    </row>
    <row r="40" spans="2:7" ht="12.75">
      <c r="B40" s="10"/>
      <c r="C40" s="11"/>
      <c r="D40" s="12"/>
      <c r="E40" s="12"/>
      <c r="F40" s="12"/>
      <c r="G40" s="13"/>
    </row>
    <row r="41" spans="2:7" ht="12.75">
      <c r="B41" s="14" t="s">
        <v>71</v>
      </c>
      <c r="C41" s="12" t="s">
        <v>72</v>
      </c>
      <c r="D41" s="15">
        <v>1.2</v>
      </c>
      <c r="E41" s="12"/>
      <c r="F41" s="12"/>
      <c r="G41" s="13"/>
    </row>
    <row r="42" spans="2:7" ht="12.75">
      <c r="B42" s="14" t="s">
        <v>73</v>
      </c>
      <c r="C42" s="12" t="s">
        <v>74</v>
      </c>
      <c r="D42" s="18">
        <v>1</v>
      </c>
      <c r="E42" s="12"/>
      <c r="F42" s="12"/>
      <c r="G42" s="13"/>
    </row>
    <row r="43" spans="2:7" ht="12.75">
      <c r="B43" s="14" t="s">
        <v>75</v>
      </c>
      <c r="C43" s="10" t="s">
        <v>76</v>
      </c>
      <c r="D43" s="18">
        <v>1</v>
      </c>
      <c r="E43" s="12"/>
      <c r="F43" s="12"/>
      <c r="G43" s="13"/>
    </row>
    <row r="44" spans="2:7" ht="12.75">
      <c r="B44" s="14" t="s">
        <v>77</v>
      </c>
      <c r="C44" s="54" t="s">
        <v>78</v>
      </c>
      <c r="D44" s="18">
        <v>0.5</v>
      </c>
      <c r="E44" s="12" t="s">
        <v>79</v>
      </c>
      <c r="F44" s="12"/>
      <c r="G44" s="13"/>
    </row>
    <row r="45" spans="2:7" ht="12.75">
      <c r="B45" s="14" t="s">
        <v>80</v>
      </c>
      <c r="C45" s="19" t="s">
        <v>81</v>
      </c>
      <c r="D45" s="20">
        <v>1</v>
      </c>
      <c r="E45" s="12" t="s">
        <v>79</v>
      </c>
      <c r="F45" s="12"/>
      <c r="G45" s="13"/>
    </row>
    <row r="46" spans="2:7" ht="12.75">
      <c r="B46" s="10"/>
      <c r="C46" s="54"/>
      <c r="D46" s="54"/>
      <c r="E46" s="11"/>
      <c r="F46" s="54"/>
      <c r="G46" s="13"/>
    </row>
    <row r="47" spans="2:7" ht="12.75">
      <c r="B47" s="67" t="s">
        <v>66</v>
      </c>
      <c r="C47" s="12"/>
      <c r="D47" s="12"/>
      <c r="E47" s="73" t="s">
        <v>82</v>
      </c>
      <c r="F47" s="74">
        <f>(PI()*((D41/2)*(D41/2))*F35*D43*D42)/D16</f>
        <v>3.5151001475007346</v>
      </c>
      <c r="G47" s="13" t="s">
        <v>21</v>
      </c>
    </row>
    <row r="48" spans="2:7" ht="12.75">
      <c r="B48" s="10"/>
      <c r="C48" s="12"/>
      <c r="D48" s="12"/>
      <c r="E48" s="73"/>
      <c r="F48" s="75" t="s">
        <v>83</v>
      </c>
      <c r="G48" s="13"/>
    </row>
    <row r="49" spans="2:7" ht="12.75">
      <c r="B49" s="67" t="s">
        <v>69</v>
      </c>
      <c r="C49" s="12"/>
      <c r="D49" s="12"/>
      <c r="E49" s="76" t="s">
        <v>82</v>
      </c>
      <c r="F49" s="74">
        <f>(PI()*((D41/2)*(D41/2))*F37*D43*D42)/D16</f>
        <v>6.089251595586058</v>
      </c>
      <c r="G49" s="13" t="s">
        <v>21</v>
      </c>
    </row>
    <row r="50" spans="2:7" ht="12.75">
      <c r="B50" s="22"/>
      <c r="C50" s="23"/>
      <c r="D50" s="23"/>
      <c r="E50" s="23"/>
      <c r="F50" s="23"/>
      <c r="G50" s="24"/>
    </row>
    <row r="51" spans="2:7" ht="12.75">
      <c r="B51" s="25" t="s">
        <v>84</v>
      </c>
      <c r="C51" s="31"/>
      <c r="D51" s="31"/>
      <c r="E51" s="31"/>
      <c r="F51" s="31"/>
      <c r="G51" s="32"/>
    </row>
    <row r="52" spans="2:7" ht="12.75">
      <c r="B52" s="29"/>
      <c r="C52" s="31"/>
      <c r="D52" s="31"/>
      <c r="E52" s="39" t="s">
        <v>129</v>
      </c>
      <c r="F52" s="31"/>
      <c r="G52" s="32"/>
    </row>
    <row r="53" spans="2:7" ht="12.75">
      <c r="B53" s="67" t="s">
        <v>66</v>
      </c>
      <c r="C53" s="31"/>
      <c r="D53" s="39"/>
      <c r="E53" s="41" t="s">
        <v>85</v>
      </c>
      <c r="F53" s="45">
        <f>D43*F35*(D13*2+D14+D15+D16*2)/1000</f>
        <v>4.040440183995167</v>
      </c>
      <c r="G53" s="32" t="s">
        <v>18</v>
      </c>
    </row>
    <row r="54" spans="2:7" ht="12.75">
      <c r="B54" s="29"/>
      <c r="C54" s="31"/>
      <c r="D54" s="39"/>
      <c r="E54" s="29" t="s">
        <v>86</v>
      </c>
      <c r="F54" s="77">
        <f>F53*D11</f>
        <v>36.3639616559565</v>
      </c>
      <c r="G54" s="32" t="s">
        <v>18</v>
      </c>
    </row>
    <row r="55" spans="2:7" ht="12.75">
      <c r="B55" s="29"/>
      <c r="C55" s="31"/>
      <c r="D55" s="39"/>
      <c r="E55" s="44" t="s">
        <v>87</v>
      </c>
      <c r="F55" s="40">
        <f>100*PI()*(D41/2)^2*(F53/100)*8.96*D11*D43</f>
        <v>368.49497866279705</v>
      </c>
      <c r="G55" s="32" t="s">
        <v>88</v>
      </c>
    </row>
    <row r="56" spans="2:7" ht="12.75">
      <c r="B56" s="29"/>
      <c r="C56" s="31"/>
      <c r="D56" s="39"/>
      <c r="E56" s="39"/>
      <c r="F56" s="78"/>
      <c r="G56" s="32"/>
    </row>
    <row r="57" spans="2:7" ht="12.75">
      <c r="B57" s="67" t="s">
        <v>69</v>
      </c>
      <c r="C57" s="31"/>
      <c r="D57" s="39"/>
      <c r="E57" s="41" t="s">
        <v>85</v>
      </c>
      <c r="F57" s="45">
        <f>D43*F37*(D13*2+D14+D15+D16*2)/1000</f>
        <v>6.99930465843362</v>
      </c>
      <c r="G57" s="32" t="s">
        <v>18</v>
      </c>
    </row>
    <row r="58" spans="2:7" ht="12.75">
      <c r="B58" s="29"/>
      <c r="C58" s="31"/>
      <c r="D58" s="39"/>
      <c r="E58" s="29" t="s">
        <v>86</v>
      </c>
      <c r="F58" s="77">
        <f>F57*D11</f>
        <v>62.99374192590258</v>
      </c>
      <c r="G58" s="32" t="s">
        <v>18</v>
      </c>
    </row>
    <row r="59" spans="2:7" ht="12.75">
      <c r="B59" s="29"/>
      <c r="C59" s="31"/>
      <c r="D59" s="39"/>
      <c r="E59" s="44" t="s">
        <v>87</v>
      </c>
      <c r="F59" s="40">
        <f>100*PI()*(D41/2)^2*(F57/100)*8.96*D11*D43</f>
        <v>638.3484232684777</v>
      </c>
      <c r="G59" s="32" t="s">
        <v>88</v>
      </c>
    </row>
    <row r="60" spans="2:7" ht="12.75">
      <c r="B60" s="72"/>
      <c r="C60" s="49"/>
      <c r="D60" s="49"/>
      <c r="E60" s="49"/>
      <c r="F60" s="49"/>
      <c r="G60" s="51"/>
    </row>
    <row r="61" spans="2:7" ht="12.75">
      <c r="B61" s="25" t="s">
        <v>89</v>
      </c>
      <c r="C61" s="12"/>
      <c r="D61" s="12"/>
      <c r="E61" s="12"/>
      <c r="F61" s="12"/>
      <c r="G61" s="13"/>
    </row>
    <row r="62" spans="2:7" ht="12.75">
      <c r="B62" s="10"/>
      <c r="C62" s="11"/>
      <c r="D62" s="12"/>
      <c r="E62" s="12"/>
      <c r="F62" s="12"/>
      <c r="G62" s="13"/>
    </row>
    <row r="63" spans="2:7" ht="12.75">
      <c r="B63" s="14" t="s">
        <v>90</v>
      </c>
      <c r="C63" s="79" t="s">
        <v>91</v>
      </c>
      <c r="D63" s="80">
        <v>0.0178</v>
      </c>
      <c r="E63" s="12"/>
      <c r="F63" s="12"/>
      <c r="G63" s="13"/>
    </row>
    <row r="64" spans="2:7" ht="12.75">
      <c r="B64" s="10"/>
      <c r="C64" s="12"/>
      <c r="D64" s="12"/>
      <c r="E64" s="11"/>
      <c r="F64" s="54"/>
      <c r="G64" s="13"/>
    </row>
    <row r="65" spans="2:9" ht="12.75">
      <c r="B65" s="67" t="s">
        <v>66</v>
      </c>
      <c r="C65" s="12"/>
      <c r="D65" s="13"/>
      <c r="E65" s="12" t="s">
        <v>92</v>
      </c>
      <c r="F65" s="21">
        <f>(((F53/D43)*D63*D11*2/D33)/((PI()*((D41/2)*(D41/2)))*D43))</f>
        <v>0.38154657634630845</v>
      </c>
      <c r="G65" s="13" t="s">
        <v>93</v>
      </c>
      <c r="I65" s="3"/>
    </row>
    <row r="66" spans="2:9" ht="12.75">
      <c r="B66" s="10"/>
      <c r="C66" s="12"/>
      <c r="D66" s="13"/>
      <c r="E66" s="12"/>
      <c r="F66" s="13"/>
      <c r="G66" s="13"/>
      <c r="I66" s="3"/>
    </row>
    <row r="67" spans="2:9" ht="12.75">
      <c r="B67" s="67" t="s">
        <v>69</v>
      </c>
      <c r="C67" s="12"/>
      <c r="D67" s="13"/>
      <c r="E67" s="81" t="s">
        <v>92</v>
      </c>
      <c r="F67" s="21">
        <f>((((F57/D43)*D63*D11*2/D33)/((PI()*((D41/2)*(D41/2)))*D43)))/3</f>
        <v>0.22031928928673294</v>
      </c>
      <c r="G67" s="13" t="s">
        <v>93</v>
      </c>
      <c r="I67" s="3"/>
    </row>
    <row r="68" spans="2:9" ht="12.75">
      <c r="B68" s="10"/>
      <c r="C68" s="12"/>
      <c r="D68" s="12"/>
      <c r="E68" s="12"/>
      <c r="F68" s="12"/>
      <c r="G68" s="13"/>
      <c r="I68" s="3"/>
    </row>
    <row r="69" spans="2:9" ht="12.75">
      <c r="B69" s="22"/>
      <c r="C69" s="23"/>
      <c r="D69" s="23"/>
      <c r="E69" s="23"/>
      <c r="F69" s="23"/>
      <c r="G69" s="24"/>
      <c r="I69" s="3"/>
    </row>
    <row r="70" spans="2:7" ht="12.75">
      <c r="B70" s="25" t="s">
        <v>94</v>
      </c>
      <c r="C70" s="31"/>
      <c r="D70" s="31"/>
      <c r="E70" s="31"/>
      <c r="F70" s="31"/>
      <c r="G70" s="32"/>
    </row>
    <row r="71" spans="2:7" ht="12.75">
      <c r="B71" s="29" t="s">
        <v>95</v>
      </c>
      <c r="C71" s="31"/>
      <c r="D71" s="31"/>
      <c r="E71" s="31"/>
      <c r="F71" s="31"/>
      <c r="G71" s="32"/>
    </row>
    <row r="72" spans="2:7" ht="12.75">
      <c r="B72" s="29"/>
      <c r="C72" s="31"/>
      <c r="D72" s="31"/>
      <c r="E72" s="82" t="s">
        <v>66</v>
      </c>
      <c r="F72" s="31"/>
      <c r="G72" s="32"/>
    </row>
    <row r="73" spans="2:7" ht="12.75">
      <c r="B73" s="83" t="s">
        <v>96</v>
      </c>
      <c r="C73" s="39" t="s">
        <v>97</v>
      </c>
      <c r="D73" s="84">
        <v>1.23</v>
      </c>
      <c r="E73" s="85" t="s">
        <v>98</v>
      </c>
      <c r="F73" s="86">
        <f>(0.5*D73*(PI()*((D7/2)*(D7/2)))*(D76*D76*D76)*(D74/100))</f>
        <v>34.77743067523902</v>
      </c>
      <c r="G73" s="32" t="s">
        <v>99</v>
      </c>
    </row>
    <row r="74" spans="2:9" ht="12.75">
      <c r="B74" s="83" t="s">
        <v>100</v>
      </c>
      <c r="C74" s="39" t="s">
        <v>101</v>
      </c>
      <c r="D74" s="87">
        <v>40</v>
      </c>
      <c r="E74" s="85" t="s">
        <v>102</v>
      </c>
      <c r="F74" s="88">
        <f>SQRT((D29*D29+2*F73*F65)/(2*F65*F65)-SQRT((D29^2+2*F73*F65)^2/(4*F65^4)-(F73^2/F65^2)))</f>
        <v>2.6712411576562634</v>
      </c>
      <c r="G74" s="32" t="s">
        <v>103</v>
      </c>
      <c r="I74" s="70"/>
    </row>
    <row r="75" spans="2:9" ht="12.75">
      <c r="B75" s="83" t="s">
        <v>104</v>
      </c>
      <c r="C75" s="39" t="s">
        <v>105</v>
      </c>
      <c r="D75" s="89">
        <v>1.4</v>
      </c>
      <c r="E75" s="90" t="s">
        <v>106</v>
      </c>
      <c r="F75" s="91">
        <f>F73-F74^2*F65</f>
        <v>32.054893891875096</v>
      </c>
      <c r="G75" s="32" t="s">
        <v>99</v>
      </c>
      <c r="I75" s="70"/>
    </row>
    <row r="76" spans="2:9" ht="13.5" thickBot="1">
      <c r="B76" s="83" t="s">
        <v>107</v>
      </c>
      <c r="C76" s="39" t="s">
        <v>27</v>
      </c>
      <c r="D76" s="92">
        <v>5</v>
      </c>
      <c r="E76" s="90" t="s">
        <v>108</v>
      </c>
      <c r="F76" s="91">
        <f>F75*100/F73</f>
        <v>92.17154134016482</v>
      </c>
      <c r="G76" s="32" t="s">
        <v>101</v>
      </c>
      <c r="I76" s="93"/>
    </row>
    <row r="77" spans="2:9" ht="12.75">
      <c r="B77" s="29"/>
      <c r="C77" s="31"/>
      <c r="D77" s="32"/>
      <c r="E77" s="90" t="s">
        <v>109</v>
      </c>
      <c r="F77" s="94">
        <f>F74^2*F65</f>
        <v>2.7225367833639216</v>
      </c>
      <c r="G77" s="32" t="s">
        <v>99</v>
      </c>
      <c r="I77" s="70"/>
    </row>
    <row r="78" spans="2:9" ht="12.75">
      <c r="B78" s="83"/>
      <c r="C78" s="39"/>
      <c r="D78" s="95"/>
      <c r="E78" s="85" t="s">
        <v>110</v>
      </c>
      <c r="F78" s="88">
        <f>D75*F74</f>
        <v>3.7397376207187683</v>
      </c>
      <c r="G78" s="32" t="s">
        <v>99</v>
      </c>
      <c r="I78" s="70"/>
    </row>
    <row r="79" spans="1:9" ht="12.75">
      <c r="A79" s="96"/>
      <c r="B79" s="29"/>
      <c r="C79" s="31"/>
      <c r="D79" s="32"/>
      <c r="E79" s="85" t="s">
        <v>111</v>
      </c>
      <c r="F79" s="88">
        <f>F75-F78</f>
        <v>28.31515627115633</v>
      </c>
      <c r="G79" s="32" t="s">
        <v>99</v>
      </c>
      <c r="I79" s="70"/>
    </row>
    <row r="80" spans="1:9" ht="12.75">
      <c r="A80" s="97"/>
      <c r="B80" s="29"/>
      <c r="C80" s="39"/>
      <c r="D80" s="98"/>
      <c r="E80" s="99" t="s">
        <v>112</v>
      </c>
      <c r="F80" s="88">
        <f>F79/D29</f>
        <v>2.359596355929694</v>
      </c>
      <c r="G80" s="32" t="s">
        <v>103</v>
      </c>
      <c r="I80" s="70"/>
    </row>
    <row r="81" spans="1:9" ht="12.75">
      <c r="A81" s="100"/>
      <c r="B81" s="29"/>
      <c r="C81" s="39"/>
      <c r="D81" s="98"/>
      <c r="E81" s="90" t="s">
        <v>113</v>
      </c>
      <c r="F81" s="91">
        <f>F79*100/F73</f>
        <v>81.41819485047891</v>
      </c>
      <c r="G81" s="32" t="s">
        <v>101</v>
      </c>
      <c r="I81" s="101"/>
    </row>
    <row r="82" spans="1:9" ht="13.5" thickBot="1">
      <c r="A82" s="100"/>
      <c r="B82" s="83"/>
      <c r="C82" s="39"/>
      <c r="D82" s="95"/>
      <c r="E82" s="102" t="s">
        <v>114</v>
      </c>
      <c r="F82" s="103">
        <f>F81*D74/100</f>
        <v>32.567277940191566</v>
      </c>
      <c r="G82" s="32" t="s">
        <v>101</v>
      </c>
      <c r="I82" s="3"/>
    </row>
    <row r="83" spans="2:9" ht="12.75">
      <c r="B83" s="29"/>
      <c r="C83" s="39"/>
      <c r="D83" s="39"/>
      <c r="E83" s="31"/>
      <c r="F83" s="36"/>
      <c r="G83" s="32"/>
      <c r="I83" s="3"/>
    </row>
    <row r="84" spans="2:9" ht="12.75">
      <c r="B84" s="83"/>
      <c r="C84" s="39"/>
      <c r="D84" s="104"/>
      <c r="E84" s="82" t="s">
        <v>69</v>
      </c>
      <c r="F84" s="48"/>
      <c r="G84" s="32"/>
      <c r="I84" s="3"/>
    </row>
    <row r="85" spans="2:9" ht="12.75">
      <c r="B85" s="83"/>
      <c r="C85" s="104"/>
      <c r="D85" s="32"/>
      <c r="E85" s="85" t="s">
        <v>98</v>
      </c>
      <c r="F85" s="86">
        <f>(0.5*D73*(PI()*((D7/2)*(D7/2)))*(D76*D76*D76)*(D74/100))</f>
        <v>34.77743067523902</v>
      </c>
      <c r="G85" s="32" t="s">
        <v>99</v>
      </c>
      <c r="I85" s="3"/>
    </row>
    <row r="86" spans="2:9" ht="12.75">
      <c r="B86" s="83"/>
      <c r="C86" s="104"/>
      <c r="D86" s="32"/>
      <c r="E86" s="85" t="s">
        <v>102</v>
      </c>
      <c r="F86" s="88">
        <f>SQRT((D29*D29+2*F85*F67)/(2*F67*F67)-SQRT((D29^2+2*F85*F67)^2/(4*F67^4)-(F85^2/F67^2)))</f>
        <v>2.758420563270085</v>
      </c>
      <c r="G86" s="32" t="s">
        <v>103</v>
      </c>
      <c r="I86" s="3"/>
    </row>
    <row r="87" spans="2:9" ht="12.75">
      <c r="B87" s="83"/>
      <c r="C87" s="104"/>
      <c r="D87" s="32"/>
      <c r="E87" s="90" t="s">
        <v>106</v>
      </c>
      <c r="F87" s="91">
        <f>F85-F86^2*F67</f>
        <v>33.101046759240916</v>
      </c>
      <c r="G87" s="32" t="s">
        <v>99</v>
      </c>
      <c r="I87" s="3"/>
    </row>
    <row r="88" spans="2:7" ht="12.75">
      <c r="B88" s="83"/>
      <c r="C88" s="104"/>
      <c r="D88" s="32"/>
      <c r="E88" s="90" t="s">
        <v>108</v>
      </c>
      <c r="F88" s="91">
        <f>F87*100/F85</f>
        <v>95.17967864948787</v>
      </c>
      <c r="G88" s="32" t="s">
        <v>101</v>
      </c>
    </row>
    <row r="89" spans="2:7" ht="12.75">
      <c r="B89" s="29"/>
      <c r="C89" s="39"/>
      <c r="D89" s="32"/>
      <c r="E89" s="90" t="s">
        <v>109</v>
      </c>
      <c r="F89" s="94">
        <f>F86^2*F67</f>
        <v>1.6763839159981053</v>
      </c>
      <c r="G89" s="32" t="s">
        <v>99</v>
      </c>
    </row>
    <row r="90" spans="2:7" ht="12.75">
      <c r="B90" s="83"/>
      <c r="C90" s="104"/>
      <c r="D90" s="32"/>
      <c r="E90" s="85" t="s">
        <v>110</v>
      </c>
      <c r="F90" s="88">
        <f>D75*F86</f>
        <v>3.8617887885781186</v>
      </c>
      <c r="G90" s="32" t="s">
        <v>99</v>
      </c>
    </row>
    <row r="91" spans="2:7" ht="12.75">
      <c r="B91" s="83"/>
      <c r="C91" s="104"/>
      <c r="D91" s="32"/>
      <c r="E91" s="85" t="s">
        <v>111</v>
      </c>
      <c r="F91" s="88">
        <f>F87-F90</f>
        <v>29.2392579706628</v>
      </c>
      <c r="G91" s="32" t="s">
        <v>99</v>
      </c>
    </row>
    <row r="92" spans="2:7" ht="12.75">
      <c r="B92" s="38"/>
      <c r="C92" s="78"/>
      <c r="D92" s="32"/>
      <c r="E92" s="85" t="s">
        <v>112</v>
      </c>
      <c r="F92" s="88">
        <f>F91/D29</f>
        <v>2.4366048308885664</v>
      </c>
      <c r="G92" s="32" t="s">
        <v>103</v>
      </c>
    </row>
    <row r="93" spans="2:7" ht="12.75">
      <c r="B93" s="38"/>
      <c r="C93" s="78"/>
      <c r="D93" s="32"/>
      <c r="E93" s="90" t="s">
        <v>113</v>
      </c>
      <c r="F93" s="91">
        <f>F91*100/F85</f>
        <v>84.07538280704759</v>
      </c>
      <c r="G93" s="32" t="s">
        <v>101</v>
      </c>
    </row>
    <row r="94" spans="2:7" ht="12.75">
      <c r="B94" s="29"/>
      <c r="C94" s="39"/>
      <c r="D94" s="32"/>
      <c r="E94" s="105" t="s">
        <v>114</v>
      </c>
      <c r="F94" s="103">
        <f>F88*D74/100</f>
        <v>38.07187145979515</v>
      </c>
      <c r="G94" s="32" t="s">
        <v>101</v>
      </c>
    </row>
    <row r="95" spans="2:7" ht="12.75">
      <c r="B95" s="72"/>
      <c r="C95" s="49"/>
      <c r="D95" s="49"/>
      <c r="E95" s="106"/>
      <c r="F95" s="107"/>
      <c r="G95" s="51"/>
    </row>
    <row r="96" spans="2:8" ht="18">
      <c r="B96" s="108" t="s">
        <v>66</v>
      </c>
      <c r="C96" s="109"/>
      <c r="D96" s="109"/>
      <c r="E96" s="109"/>
      <c r="F96" s="109"/>
      <c r="G96" s="110"/>
      <c r="H96" s="3"/>
    </row>
    <row r="97" spans="2:6" ht="12.75">
      <c r="B97" s="31"/>
      <c r="F97" s="31"/>
    </row>
    <row r="98" ht="12.75">
      <c r="F98" s="31"/>
    </row>
    <row r="99" ht="12.75">
      <c r="F99" s="31"/>
    </row>
    <row r="100" ht="12.75">
      <c r="F100" s="31"/>
    </row>
    <row r="101" ht="12.75">
      <c r="F101" s="31"/>
    </row>
    <row r="102" ht="12.75">
      <c r="F102" s="31"/>
    </row>
    <row r="103" ht="12.75">
      <c r="F103" s="31"/>
    </row>
    <row r="104" ht="12.75">
      <c r="F104" s="31"/>
    </row>
    <row r="105" ht="12.75">
      <c r="F105" s="31"/>
    </row>
    <row r="106" ht="12.75">
      <c r="F106" s="31"/>
    </row>
    <row r="107" ht="12.75">
      <c r="F107" s="31"/>
    </row>
    <row r="108" ht="12.75">
      <c r="F108" s="31"/>
    </row>
    <row r="109" ht="12.75">
      <c r="F109" s="31"/>
    </row>
    <row r="110" ht="12.75">
      <c r="F110" s="31"/>
    </row>
    <row r="111" ht="12.75">
      <c r="F111" s="31"/>
    </row>
    <row r="112" ht="12.75">
      <c r="F112" s="31"/>
    </row>
    <row r="113" ht="12.75">
      <c r="F113" s="31"/>
    </row>
    <row r="114" ht="12.75">
      <c r="F114" s="31"/>
    </row>
    <row r="115" ht="12.75">
      <c r="F115" s="31"/>
    </row>
    <row r="116" ht="12.75">
      <c r="F116" s="31"/>
    </row>
    <row r="117" ht="12.75">
      <c r="F117" s="31"/>
    </row>
    <row r="118" ht="12.75">
      <c r="F118" s="31"/>
    </row>
    <row r="119" ht="12.75">
      <c r="F119" s="31"/>
    </row>
    <row r="120" ht="12.75">
      <c r="F120" s="31"/>
    </row>
    <row r="121" ht="12.75">
      <c r="F121" s="31"/>
    </row>
    <row r="122" ht="12.75">
      <c r="F122" s="31"/>
    </row>
    <row r="123" ht="12.75">
      <c r="F123" s="31"/>
    </row>
    <row r="124" ht="12.75">
      <c r="F124" s="31"/>
    </row>
    <row r="125" spans="1:7" ht="18">
      <c r="A125" s="111"/>
      <c r="B125" s="108" t="s">
        <v>115</v>
      </c>
      <c r="C125" s="109"/>
      <c r="D125" s="109"/>
      <c r="E125" s="109"/>
      <c r="F125" s="109"/>
      <c r="G125" s="112"/>
    </row>
    <row r="126" spans="6:7" ht="12.75">
      <c r="F126" s="31"/>
      <c r="G126" s="111"/>
    </row>
    <row r="127" ht="12.75">
      <c r="F127" s="31"/>
    </row>
    <row r="128" ht="12.75">
      <c r="F128" s="31"/>
    </row>
    <row r="129" ht="12.75">
      <c r="F129" s="31"/>
    </row>
    <row r="130" ht="12.75">
      <c r="F130" s="31"/>
    </row>
    <row r="131" ht="12.75">
      <c r="F131" s="31"/>
    </row>
    <row r="132" ht="12.75">
      <c r="F132" s="31"/>
    </row>
    <row r="133" ht="12.75">
      <c r="F133" s="31"/>
    </row>
    <row r="134" ht="12.75">
      <c r="F134" s="31"/>
    </row>
    <row r="135" ht="12.75">
      <c r="F135" s="31"/>
    </row>
    <row r="136" ht="12.75">
      <c r="F136" s="31"/>
    </row>
    <row r="137" ht="12.75">
      <c r="F137" s="31"/>
    </row>
    <row r="138" ht="12.75">
      <c r="F138" s="31"/>
    </row>
    <row r="139" ht="12.75">
      <c r="F139" s="31"/>
    </row>
    <row r="140" ht="12.75">
      <c r="F140" s="31"/>
    </row>
    <row r="141" ht="12.75">
      <c r="F141" s="31"/>
    </row>
    <row r="142" spans="1:6" ht="12.75">
      <c r="A142" s="31"/>
      <c r="F142" s="31"/>
    </row>
  </sheetData>
  <sheetProtection selectLockedCells="1" selectUnlockedCells="1"/>
  <conditionalFormatting sqref="F47">
    <cfRule type="cellIs" priority="1" dxfId="0" operator="greaterThan" stopIfTrue="1">
      <formula>Sheet1!$D$24-(2*Sheet1!$D$44)-(2*Sheet1!$D$45)</formula>
    </cfRule>
  </conditionalFormatting>
  <conditionalFormatting sqref="F49">
    <cfRule type="cellIs" priority="2" dxfId="0" operator="greaterThan" stopIfTrue="1">
      <formula>Sheet1!$D$24-(2*Sheet1!$D$44)-(2*Sheet1!$D$45)</formula>
    </cfRule>
  </conditionalFormatting>
  <dataValidations count="1">
    <dataValidation type="list" allowBlank="1" showErrorMessage="1" sqref="D25">
      <formula1>Sheet1!$I$21:$I$26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3"/>
  <legacyDrawing r:id="rId2"/>
  <oleObjects>
    <oleObject progId="opendocument.MathDocument.1" shapeId="9754113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P334"/>
  <sheetViews>
    <sheetView zoomScalePageLayoutView="0" workbookViewId="0" topLeftCell="A1">
      <selection activeCell="B13" sqref="B13"/>
    </sheetView>
  </sheetViews>
  <sheetFormatPr defaultColWidth="11.421875" defaultRowHeight="12.75"/>
  <cols>
    <col min="1" max="1" width="11.421875" style="0" customWidth="1"/>
    <col min="2" max="2" width="22.57421875" style="0" customWidth="1"/>
    <col min="3" max="8" width="11.421875" style="0" customWidth="1"/>
    <col min="9" max="9" width="13.421875" style="0" customWidth="1"/>
    <col min="10" max="10" width="11.421875" style="0" customWidth="1"/>
    <col min="11" max="11" width="14.140625" style="0" customWidth="1"/>
    <col min="12" max="12" width="11.421875" style="0" customWidth="1"/>
    <col min="13" max="13" width="13.8515625" style="0" customWidth="1"/>
    <col min="14" max="14" width="11.421875" style="0" customWidth="1"/>
    <col min="15" max="15" width="11.421875" style="70" customWidth="1"/>
  </cols>
  <sheetData>
    <row r="3" spans="1:15" ht="12.75">
      <c r="A3" t="s">
        <v>116</v>
      </c>
      <c r="B3" t="s">
        <v>117</v>
      </c>
      <c r="C3" t="s">
        <v>118</v>
      </c>
      <c r="E3" t="s">
        <v>119</v>
      </c>
      <c r="H3" t="s">
        <v>120</v>
      </c>
      <c r="I3" t="s">
        <v>121</v>
      </c>
      <c r="J3" t="s">
        <v>122</v>
      </c>
      <c r="K3" t="s">
        <v>123</v>
      </c>
      <c r="L3" t="s">
        <v>124</v>
      </c>
      <c r="M3" t="s">
        <v>125</v>
      </c>
      <c r="O3" s="70" t="s">
        <v>126</v>
      </c>
    </row>
    <row r="4" ht="12.75">
      <c r="M4" t="s">
        <v>127</v>
      </c>
    </row>
    <row r="5" spans="1:16" ht="12.75">
      <c r="A5">
        <v>0.1</v>
      </c>
      <c r="B5" s="70">
        <f aca="true" t="shared" si="0" ref="B5:B68">C5+E5</f>
        <v>1.2038154657634632</v>
      </c>
      <c r="C5" s="70">
        <f>A5*Sheet1!D29</f>
        <v>1.2000000000000002</v>
      </c>
      <c r="E5" s="70">
        <f aca="true" t="shared" si="1" ref="E5:E68">(A5*A5)*O5</f>
        <v>0.0038154657634630854</v>
      </c>
      <c r="I5" s="113"/>
      <c r="O5" s="70">
        <f>Sheet1!F65</f>
        <v>0.38154657634630845</v>
      </c>
      <c r="P5" s="113"/>
    </row>
    <row r="6" spans="1:15" ht="12.75">
      <c r="A6">
        <v>0.2</v>
      </c>
      <c r="B6" s="70">
        <f t="shared" si="0"/>
        <v>2.4152618630538525</v>
      </c>
      <c r="C6" s="70">
        <f>A6*Sheet1!D29</f>
        <v>2.4000000000000004</v>
      </c>
      <c r="E6" s="70">
        <f t="shared" si="1"/>
        <v>0.015261863053852342</v>
      </c>
      <c r="I6" s="113"/>
      <c r="O6" s="70">
        <f>Sheet1!F65</f>
        <v>0.38154657634630845</v>
      </c>
    </row>
    <row r="7" spans="1:15" ht="12.75">
      <c r="A7">
        <v>0.3</v>
      </c>
      <c r="B7" s="70">
        <f t="shared" si="0"/>
        <v>3.6343391918711676</v>
      </c>
      <c r="C7" s="70">
        <f>A7*Sheet1!D29</f>
        <v>3.5999999999999996</v>
      </c>
      <c r="E7" s="70">
        <f t="shared" si="1"/>
        <v>0.03433919187116776</v>
      </c>
      <c r="H7">
        <v>2</v>
      </c>
      <c r="I7" s="113">
        <f>(0.5*Sheet1!D73*(3.141593*((Sheet1!D7/2)*(Sheet1!D7/2)))*(H7*H7*H7)*(Sheet1!D74/100))</f>
        <v>2.22575580864</v>
      </c>
      <c r="J7" s="70">
        <f>VLOOKUP(I7,B5:C334,2,TRUE)</f>
        <v>1.2000000000000002</v>
      </c>
      <c r="K7" s="70">
        <f>J7/Sheet1!D29*Sheet1!D75</f>
        <v>0.14</v>
      </c>
      <c r="L7" s="70">
        <f aca="true" t="shared" si="2" ref="L7:L27">J7-K7</f>
        <v>1.06</v>
      </c>
      <c r="O7" s="70">
        <f>Sheet1!F65</f>
        <v>0.38154657634630845</v>
      </c>
    </row>
    <row r="8" spans="1:15" ht="12.75">
      <c r="A8">
        <v>0.4</v>
      </c>
      <c r="B8" s="70">
        <f t="shared" si="0"/>
        <v>4.86104745221541</v>
      </c>
      <c r="C8" s="70">
        <f>A8*Sheet1!D29</f>
        <v>4.800000000000001</v>
      </c>
      <c r="E8" s="70">
        <f t="shared" si="1"/>
        <v>0.061047452215409366</v>
      </c>
      <c r="H8">
        <v>2.5</v>
      </c>
      <c r="I8" s="113">
        <f>(0.5*Sheet1!D73*(3.141593*((Sheet1!D7/2)*(Sheet1!D7/2)))*(H8*H8*H8)*(Sheet1!D74/100))</f>
        <v>4.34717931375</v>
      </c>
      <c r="J8" s="70">
        <f>VLOOKUP(I8,B5:C334,2,TRUE)</f>
        <v>3.5999999999999996</v>
      </c>
      <c r="K8" s="70">
        <f>J8/Sheet1!D29*Sheet1!D75</f>
        <v>0.42</v>
      </c>
      <c r="L8" s="70">
        <f t="shared" si="2"/>
        <v>3.1799999999999997</v>
      </c>
      <c r="O8" s="70">
        <f>Sheet1!F65</f>
        <v>0.38154657634630845</v>
      </c>
    </row>
    <row r="9" spans="1:15" ht="12.75">
      <c r="A9">
        <v>0.5</v>
      </c>
      <c r="B9" s="70">
        <f t="shared" si="0"/>
        <v>6.095386644086577</v>
      </c>
      <c r="C9" s="70">
        <f>A9*Sheet1!D29</f>
        <v>6</v>
      </c>
      <c r="E9" s="70">
        <f t="shared" si="1"/>
        <v>0.09538664408657711</v>
      </c>
      <c r="H9">
        <v>3</v>
      </c>
      <c r="I9" s="113">
        <f>(0.5*Sheet1!D73*(3.141593*((Sheet1!D7/2)*(Sheet1!D7/2)))*(H9*H9*H9)*(Sheet1!D74/100))</f>
        <v>7.511925854160001</v>
      </c>
      <c r="J9" s="70">
        <f>VLOOKUP(I9,B5:C334,2,TRUE)</f>
        <v>7.199999999999999</v>
      </c>
      <c r="K9" s="70">
        <f>J9/Sheet1!D29*Sheet1!D75</f>
        <v>0.84</v>
      </c>
      <c r="L9" s="70">
        <f t="shared" si="2"/>
        <v>6.359999999999999</v>
      </c>
      <c r="O9" s="70">
        <f>Sheet1!F65</f>
        <v>0.38154657634630845</v>
      </c>
    </row>
    <row r="10" spans="1:15" ht="12.75">
      <c r="A10">
        <v>0.6</v>
      </c>
      <c r="B10" s="70">
        <f t="shared" si="0"/>
        <v>7.33735676748467</v>
      </c>
      <c r="C10" s="70">
        <f>A10*Sheet1!D29</f>
        <v>7.199999999999999</v>
      </c>
      <c r="E10" s="70">
        <f t="shared" si="1"/>
        <v>0.13735676748467104</v>
      </c>
      <c r="H10">
        <v>3.5</v>
      </c>
      <c r="I10" s="113">
        <f>(0.5*Sheet1!D73*(3.141593*((Sheet1!D7/2)*(Sheet1!D7/2)))*(H10*H10*H10)*(Sheet1!D74/100))</f>
        <v>11.928660036930001</v>
      </c>
      <c r="J10" s="70">
        <f>VLOOKUP(I10,B5:C334,2,TRUE)</f>
        <v>10.8</v>
      </c>
      <c r="K10" s="70">
        <f>J10/Sheet1!D29*Sheet1!D75</f>
        <v>1.26</v>
      </c>
      <c r="L10" s="70">
        <f t="shared" si="2"/>
        <v>9.540000000000001</v>
      </c>
      <c r="O10" s="70">
        <f>Sheet1!F65</f>
        <v>0.38154657634630845</v>
      </c>
    </row>
    <row r="11" spans="1:15" ht="12.75">
      <c r="A11">
        <v>0.7</v>
      </c>
      <c r="B11" s="70">
        <f t="shared" si="0"/>
        <v>8.58695782240969</v>
      </c>
      <c r="C11" s="70">
        <f>A11*Sheet1!D29</f>
        <v>8.399999999999999</v>
      </c>
      <c r="E11" s="70">
        <f t="shared" si="1"/>
        <v>0.1869578224096911</v>
      </c>
      <c r="H11">
        <v>4</v>
      </c>
      <c r="I11" s="113">
        <f>(0.5*Sheet1!D73*(3.141593*((Sheet1!D7/2)*(Sheet1!D7/2)))*(H11*H11*H11)*(Sheet1!D74/100))</f>
        <v>17.80604646912</v>
      </c>
      <c r="J11" s="70">
        <f>VLOOKUP(I11,B5:C334,2,TRUE)</f>
        <v>16.799999999999997</v>
      </c>
      <c r="K11" s="70">
        <f>J11/Sheet1!D29*Sheet1!D75</f>
        <v>1.9599999999999995</v>
      </c>
      <c r="L11" s="70">
        <f t="shared" si="2"/>
        <v>14.839999999999998</v>
      </c>
      <c r="O11" s="70">
        <f>Sheet1!F65</f>
        <v>0.38154657634630845</v>
      </c>
    </row>
    <row r="12" spans="1:15" ht="12.75">
      <c r="A12">
        <v>0.8</v>
      </c>
      <c r="B12" s="70">
        <f t="shared" si="0"/>
        <v>9.844189808861639</v>
      </c>
      <c r="C12" s="70">
        <f>A12*Sheet1!D29</f>
        <v>9.600000000000001</v>
      </c>
      <c r="E12" s="70">
        <f t="shared" si="1"/>
        <v>0.24418980886163746</v>
      </c>
      <c r="H12">
        <v>4.5</v>
      </c>
      <c r="I12" s="113">
        <f>(0.5*Sheet1!D73*(3.141593*((Sheet1!D7/2)*(Sheet1!D7/2)))*(H12*H12*H12)*(Sheet1!D74/100))</f>
        <v>25.35274975779</v>
      </c>
      <c r="J12" s="70">
        <f>VLOOKUP(I12,B5:C334,2,TRUE)</f>
        <v>22.799999999999997</v>
      </c>
      <c r="K12" s="70">
        <f>J12/Sheet1!D29*Sheet1!D75</f>
        <v>2.6599999999999993</v>
      </c>
      <c r="L12" s="70">
        <f t="shared" si="2"/>
        <v>20.139999999999997</v>
      </c>
      <c r="O12" s="70">
        <f>Sheet1!F65</f>
        <v>0.38154657634630845</v>
      </c>
    </row>
    <row r="13" spans="1:15" ht="12.75">
      <c r="A13">
        <v>0.9</v>
      </c>
      <c r="B13" s="70">
        <f t="shared" si="0"/>
        <v>11.10905272684051</v>
      </c>
      <c r="C13" s="70">
        <f>A13*Sheet1!D29</f>
        <v>10.8</v>
      </c>
      <c r="E13" s="70">
        <f t="shared" si="1"/>
        <v>0.3090527268405099</v>
      </c>
      <c r="H13">
        <v>5</v>
      </c>
      <c r="I13" s="113">
        <f>(0.5*Sheet1!D73*(3.141593*((Sheet1!D7/2)*(Sheet1!D7/2)))*(H13*H13*H13)*(Sheet1!D74/100))</f>
        <v>34.77743451</v>
      </c>
      <c r="J13" s="70">
        <f>VLOOKUP(I13,B5:C334,2,TRUE)</f>
        <v>31.200000000000003</v>
      </c>
      <c r="K13" s="70">
        <f>J13/Sheet1!D29*Sheet1!D75</f>
        <v>3.6399999999999997</v>
      </c>
      <c r="L13" s="70">
        <f t="shared" si="2"/>
        <v>27.560000000000002</v>
      </c>
      <c r="O13" s="70">
        <f>Sheet1!F65</f>
        <v>0.38154657634630845</v>
      </c>
    </row>
    <row r="14" spans="1:15" ht="12.75">
      <c r="A14">
        <v>1</v>
      </c>
      <c r="B14" s="70">
        <f t="shared" si="0"/>
        <v>12.381546576346308</v>
      </c>
      <c r="C14" s="70">
        <f>A14*Sheet1!D29</f>
        <v>12</v>
      </c>
      <c r="E14" s="70">
        <f t="shared" si="1"/>
        <v>0.38154657634630845</v>
      </c>
      <c r="H14">
        <v>5.5</v>
      </c>
      <c r="I14" s="113">
        <f>(0.5*Sheet1!D73*(3.141593*((Sheet1!D7/2)*(Sheet1!D7/2)))*(H14*H14*H14)*(Sheet1!D74/100))</f>
        <v>46.28876533281</v>
      </c>
      <c r="J14" s="70">
        <f>VLOOKUP(I14,B5:C334,2,TRUE)</f>
        <v>40.8</v>
      </c>
      <c r="K14" s="70">
        <f>J14/Sheet1!D29*Sheet1!D75</f>
        <v>4.76</v>
      </c>
      <c r="L14" s="70">
        <f t="shared" si="2"/>
        <v>36.04</v>
      </c>
      <c r="O14" s="70">
        <f>Sheet1!F65</f>
        <v>0.38154657634630845</v>
      </c>
    </row>
    <row r="15" spans="1:15" ht="12.75">
      <c r="A15">
        <v>1.1</v>
      </c>
      <c r="B15" s="70">
        <f t="shared" si="0"/>
        <v>13.661671357379035</v>
      </c>
      <c r="C15" s="70">
        <f>A15*Sheet1!D29</f>
        <v>13.200000000000001</v>
      </c>
      <c r="E15" s="70">
        <f t="shared" si="1"/>
        <v>0.4616713573790333</v>
      </c>
      <c r="H15">
        <v>6</v>
      </c>
      <c r="I15" s="113">
        <f>(0.5*Sheet1!D73*(3.141593*((Sheet1!D7/2)*(Sheet1!D7/2)))*(H15*H15*H15)*(Sheet1!D74/100))</f>
        <v>60.09540683328001</v>
      </c>
      <c r="J15" s="70">
        <f>VLOOKUP(I15,B5:C334,2,TRUE)</f>
        <v>51.599999999999994</v>
      </c>
      <c r="K15" s="70">
        <f>J15/Sheet1!D29*Sheet1!D75</f>
        <v>6.02</v>
      </c>
      <c r="L15" s="70">
        <f t="shared" si="2"/>
        <v>45.58</v>
      </c>
      <c r="O15" s="70">
        <f>Sheet1!F65</f>
        <v>0.38154657634630845</v>
      </c>
    </row>
    <row r="16" spans="1:15" ht="12.75">
      <c r="A16">
        <v>1.2</v>
      </c>
      <c r="B16" s="70">
        <f t="shared" si="0"/>
        <v>14.949427069938682</v>
      </c>
      <c r="C16" s="70">
        <f>A16*Sheet1!D29</f>
        <v>14.399999999999999</v>
      </c>
      <c r="E16" s="70">
        <f t="shared" si="1"/>
        <v>0.5494270699386842</v>
      </c>
      <c r="H16">
        <v>6.5</v>
      </c>
      <c r="I16" s="113">
        <f>(0.5*Sheet1!D73*(3.141593*((Sheet1!D7/2)*(Sheet1!D7/2)))*(H16*H16*H16)*(Sheet1!D74/100))</f>
        <v>76.40602361847</v>
      </c>
      <c r="J16" s="70">
        <f>VLOOKUP(I16,B5:C334,2,TRUE)</f>
        <v>64.80000000000001</v>
      </c>
      <c r="K16" s="70">
        <f>J16/Sheet1!D29*Sheet1!D75</f>
        <v>7.560000000000001</v>
      </c>
      <c r="L16" s="70">
        <f t="shared" si="2"/>
        <v>57.24000000000001</v>
      </c>
      <c r="O16" s="70">
        <f>Sheet1!F65</f>
        <v>0.38154657634630845</v>
      </c>
    </row>
    <row r="17" spans="1:15" ht="12.75">
      <c r="A17">
        <v>1.3</v>
      </c>
      <c r="B17" s="70">
        <f t="shared" si="0"/>
        <v>16.244813714025263</v>
      </c>
      <c r="C17" s="70">
        <f>A17*Sheet1!D29</f>
        <v>15.600000000000001</v>
      </c>
      <c r="E17" s="70">
        <f t="shared" si="1"/>
        <v>0.6448137140252613</v>
      </c>
      <c r="H17">
        <v>7</v>
      </c>
      <c r="I17" s="113">
        <f>(0.5*Sheet1!D73*(3.141593*((Sheet1!D7/2)*(Sheet1!D7/2)))*(H17*H17*H17)*(Sheet1!D74/100))</f>
        <v>95.42928029544001</v>
      </c>
      <c r="J17" s="70">
        <f>VLOOKUP(I17,B5:C334,2,TRUE)</f>
        <v>78</v>
      </c>
      <c r="K17" s="70">
        <f>J17/Sheet1!D29*Sheet1!D75</f>
        <v>9.1</v>
      </c>
      <c r="L17" s="70">
        <f t="shared" si="2"/>
        <v>68.9</v>
      </c>
      <c r="O17" s="70">
        <f>Sheet1!F65</f>
        <v>0.38154657634630845</v>
      </c>
    </row>
    <row r="18" spans="1:15" ht="12.75">
      <c r="A18">
        <v>1.4</v>
      </c>
      <c r="B18" s="70">
        <f t="shared" si="0"/>
        <v>17.54783128963876</v>
      </c>
      <c r="C18" s="70">
        <f>A18*Sheet1!D29</f>
        <v>16.799999999999997</v>
      </c>
      <c r="E18" s="70">
        <f t="shared" si="1"/>
        <v>0.7478312896387644</v>
      </c>
      <c r="H18">
        <v>7.5</v>
      </c>
      <c r="I18" s="113">
        <f>(0.5*Sheet1!D73*(3.141593*((Sheet1!D7/2)*(Sheet1!D7/2)))*(H18*H18*H18)*(Sheet1!D74/100))</f>
        <v>117.37384147124999</v>
      </c>
      <c r="J18" s="70">
        <f>VLOOKUP(I18,B5:C334,2,TRUE)</f>
        <v>93.6</v>
      </c>
      <c r="K18" s="70">
        <f>J18/Sheet1!D29*Sheet1!D75</f>
        <v>10.92</v>
      </c>
      <c r="L18" s="70">
        <f t="shared" si="2"/>
        <v>82.67999999999999</v>
      </c>
      <c r="O18" s="70">
        <f>Sheet1!F65</f>
        <v>0.38154657634630845</v>
      </c>
    </row>
    <row r="19" spans="1:15" ht="12.75">
      <c r="A19">
        <v>1.5</v>
      </c>
      <c r="B19" s="70">
        <f t="shared" si="0"/>
        <v>18.858479796779193</v>
      </c>
      <c r="C19" s="70">
        <f>A19*Sheet1!D29</f>
        <v>18</v>
      </c>
      <c r="E19" s="70">
        <f t="shared" si="1"/>
        <v>0.8584797967791941</v>
      </c>
      <c r="H19">
        <v>8</v>
      </c>
      <c r="I19" s="113">
        <f>(0.5*Sheet1!D73*(3.141593*((Sheet1!D7/2)*(Sheet1!D7/2)))*(H19*H19*H19)*(Sheet1!D74/100))</f>
        <v>142.44837175296</v>
      </c>
      <c r="J19" s="70">
        <f>VLOOKUP(I19,B5:C334,2,TRUE)</f>
        <v>109.19999999999999</v>
      </c>
      <c r="K19" s="70">
        <f>J19/Sheet1!D29*Sheet1!D75</f>
        <v>12.739999999999998</v>
      </c>
      <c r="L19" s="70">
        <f t="shared" si="2"/>
        <v>96.46</v>
      </c>
      <c r="O19" s="70">
        <f>Sheet1!F65</f>
        <v>0.38154657634630845</v>
      </c>
    </row>
    <row r="20" spans="1:15" ht="12.75">
      <c r="A20">
        <v>1.6</v>
      </c>
      <c r="B20" s="70">
        <f t="shared" si="0"/>
        <v>20.176759235446553</v>
      </c>
      <c r="C20" s="70">
        <f>A20*Sheet1!D29</f>
        <v>19.200000000000003</v>
      </c>
      <c r="E20" s="70">
        <f t="shared" si="1"/>
        <v>0.9767592354465499</v>
      </c>
      <c r="H20">
        <v>8.5</v>
      </c>
      <c r="I20" s="113">
        <f>(0.5*Sheet1!D73*(3.141593*((Sheet1!D7/2)*(Sheet1!D7/2)))*(H20*H20*H20)*(Sheet1!D74/100))</f>
        <v>170.86153574763</v>
      </c>
      <c r="J20" s="70">
        <f>VLOOKUP(I20,B5:C334,2,TRUE)</f>
        <v>127.19999999999999</v>
      </c>
      <c r="K20" s="70">
        <f>J20/Sheet1!D29*Sheet1!D75</f>
        <v>14.839999999999998</v>
      </c>
      <c r="L20" s="70">
        <f t="shared" si="2"/>
        <v>112.35999999999999</v>
      </c>
      <c r="O20" s="70">
        <f>Sheet1!F65</f>
        <v>0.38154657634630845</v>
      </c>
    </row>
    <row r="21" spans="1:15" ht="12.75">
      <c r="A21">
        <v>1.7</v>
      </c>
      <c r="B21" s="70">
        <f t="shared" si="0"/>
        <v>21.50266960564083</v>
      </c>
      <c r="C21" s="70">
        <f>A21*Sheet1!D29</f>
        <v>20.4</v>
      </c>
      <c r="E21" s="70">
        <f t="shared" si="1"/>
        <v>1.1026696056408314</v>
      </c>
      <c r="H21">
        <v>9</v>
      </c>
      <c r="I21" s="113">
        <f>(0.5*Sheet1!D73*(3.141593*((Sheet1!D7/2)*(Sheet1!D7/2)))*(H21*H21*H21)*(Sheet1!D74/100))</f>
        <v>202.82199806232</v>
      </c>
      <c r="J21" s="70">
        <f>VLOOKUP(I21,B5:C334,2,TRUE)</f>
        <v>145.2</v>
      </c>
      <c r="K21" s="70">
        <f>J21/Sheet1!D29*Sheet1!D75</f>
        <v>16.939999999999998</v>
      </c>
      <c r="L21" s="70">
        <f t="shared" si="2"/>
        <v>128.26</v>
      </c>
      <c r="O21" s="70">
        <f>Sheet1!F65</f>
        <v>0.38154657634630845</v>
      </c>
    </row>
    <row r="22" spans="1:15" ht="12.75">
      <c r="A22">
        <v>1.8</v>
      </c>
      <c r="B22" s="70">
        <f t="shared" si="0"/>
        <v>22.83621090736204</v>
      </c>
      <c r="C22" s="70">
        <f>A22*Sheet1!D29</f>
        <v>21.6</v>
      </c>
      <c r="E22" s="70">
        <f t="shared" si="1"/>
        <v>1.2362109073620395</v>
      </c>
      <c r="H22">
        <v>9.5</v>
      </c>
      <c r="I22" s="113">
        <f>(0.5*Sheet1!D73*(3.141593*((Sheet1!D7/2)*(Sheet1!D7/2)))*(H22*H22*H22)*(Sheet1!D74/100))</f>
        <v>238.53842330408997</v>
      </c>
      <c r="J22" s="70">
        <f>VLOOKUP(I22,B5:C334,2,TRUE)</f>
        <v>165.60000000000002</v>
      </c>
      <c r="K22" s="70">
        <f>J22/Sheet1!D29*Sheet1!D75</f>
        <v>19.320000000000004</v>
      </c>
      <c r="L22" s="70">
        <f t="shared" si="2"/>
        <v>146.28000000000003</v>
      </c>
      <c r="O22" s="70">
        <f>Sheet1!F65</f>
        <v>0.38154657634630845</v>
      </c>
    </row>
    <row r="23" spans="1:15" ht="12.75">
      <c r="A23">
        <v>1.9</v>
      </c>
      <c r="B23" s="70">
        <f t="shared" si="0"/>
        <v>24.17738314061017</v>
      </c>
      <c r="C23" s="70">
        <f>A23*Sheet1!D29</f>
        <v>22.799999999999997</v>
      </c>
      <c r="E23" s="70">
        <f t="shared" si="1"/>
        <v>1.3773831406101735</v>
      </c>
      <c r="H23">
        <v>10</v>
      </c>
      <c r="I23" s="113">
        <f>(0.5*Sheet1!D73*(3.141593*((Sheet1!D7/2)*(Sheet1!D7/2)))*(H23*H23*H23)*(Sheet1!D74/100))</f>
        <v>278.21947608</v>
      </c>
      <c r="J23" s="70">
        <f>VLOOKUP(I23,B5:C334,2,TRUE)</f>
        <v>186</v>
      </c>
      <c r="K23" s="70">
        <f>J23/Sheet1!D29*Sheet1!D75</f>
        <v>21.7</v>
      </c>
      <c r="L23" s="70">
        <f t="shared" si="2"/>
        <v>164.3</v>
      </c>
      <c r="O23" s="70">
        <f>Sheet1!F65</f>
        <v>0.38154657634630845</v>
      </c>
    </row>
    <row r="24" spans="1:15" ht="12.75">
      <c r="A24">
        <v>2</v>
      </c>
      <c r="B24" s="70">
        <f t="shared" si="0"/>
        <v>25.526186305385234</v>
      </c>
      <c r="C24" s="70">
        <f>A24*Sheet1!D29</f>
        <v>24</v>
      </c>
      <c r="E24" s="70">
        <f t="shared" si="1"/>
        <v>1.5261863053852338</v>
      </c>
      <c r="H24">
        <v>10.5</v>
      </c>
      <c r="I24" s="113">
        <f>(0.5*Sheet1!D73*(3.141593*((Sheet1!D7/2)*(Sheet1!D7/2)))*(H24*H24*H24)*(Sheet1!D74/100))</f>
        <v>322.07382099711003</v>
      </c>
      <c r="J24" s="70">
        <f>VLOOKUP(I24,B5:C334,2,TRUE)</f>
        <v>207.60000000000002</v>
      </c>
      <c r="K24" s="70">
        <f>J24/Sheet1!D29*Sheet1!D75</f>
        <v>24.22</v>
      </c>
      <c r="L24" s="70">
        <f t="shared" si="2"/>
        <v>183.38000000000002</v>
      </c>
      <c r="O24" s="70">
        <f>Sheet1!F65</f>
        <v>0.38154657634630845</v>
      </c>
    </row>
    <row r="25" spans="1:15" ht="12.75">
      <c r="A25">
        <v>2.1</v>
      </c>
      <c r="B25" s="70">
        <f t="shared" si="0"/>
        <v>26.882620401687223</v>
      </c>
      <c r="C25" s="70">
        <f>A25*Sheet1!D29</f>
        <v>25.200000000000003</v>
      </c>
      <c r="E25" s="70">
        <f t="shared" si="1"/>
        <v>1.6826204016872204</v>
      </c>
      <c r="H25">
        <v>11</v>
      </c>
      <c r="I25" s="113">
        <f>(0.5*Sheet1!D73*(3.141593*((Sheet1!D7/2)*(Sheet1!D7/2)))*(H25*H25*H25)*(Sheet1!D74/100))</f>
        <v>370.31012266248</v>
      </c>
      <c r="J25" s="70">
        <f>VLOOKUP(I25,B5:C334,2,TRUE)</f>
        <v>229.20000000000002</v>
      </c>
      <c r="K25" s="70">
        <f>J25/Sheet1!D29*Sheet1!D75</f>
        <v>26.740000000000002</v>
      </c>
      <c r="L25" s="70">
        <f t="shared" si="2"/>
        <v>202.46</v>
      </c>
      <c r="O25" s="70">
        <f>Sheet1!F65</f>
        <v>0.38154657634630845</v>
      </c>
    </row>
    <row r="26" spans="1:15" ht="12.75">
      <c r="A26">
        <v>2.2</v>
      </c>
      <c r="B26" s="70">
        <f t="shared" si="0"/>
        <v>28.246685429516134</v>
      </c>
      <c r="C26" s="70">
        <f>A26*Sheet1!D29</f>
        <v>26.400000000000002</v>
      </c>
      <c r="E26" s="70">
        <f t="shared" si="1"/>
        <v>1.8466854295161332</v>
      </c>
      <c r="H26">
        <v>11.5</v>
      </c>
      <c r="I26" s="113">
        <f>(0.5*Sheet1!D73*(3.141593*((Sheet1!D7/2)*(Sheet1!D7/2)))*(H26*H26*H26)*(Sheet1!D74/100))</f>
        <v>423.13704568317</v>
      </c>
      <c r="J26" s="70">
        <f>VLOOKUP(I26,B5:C334,2,TRUE)</f>
        <v>252</v>
      </c>
      <c r="K26" s="70">
        <f>J26/Sheet1!D29*Sheet1!D75</f>
        <v>29.4</v>
      </c>
      <c r="L26" s="70">
        <f t="shared" si="2"/>
        <v>222.6</v>
      </c>
      <c r="O26" s="70">
        <f>Sheet1!F65</f>
        <v>0.38154657634630845</v>
      </c>
    </row>
    <row r="27" spans="1:15" ht="12.75">
      <c r="A27">
        <v>2.3</v>
      </c>
      <c r="B27" s="70">
        <f t="shared" si="0"/>
        <v>29.61838138887197</v>
      </c>
      <c r="C27" s="70">
        <f>A27*Sheet1!D29</f>
        <v>27.599999999999998</v>
      </c>
      <c r="E27" s="70">
        <f t="shared" si="1"/>
        <v>2.0183813888719713</v>
      </c>
      <c r="H27">
        <v>12</v>
      </c>
      <c r="I27" s="113">
        <f>(0.5*Sheet1!D73*(3.141593*((Sheet1!D7/2)*(Sheet1!D7/2)))*(H27*H27*H27)*(Sheet1!D74/100))</f>
        <v>480.7632546662401</v>
      </c>
      <c r="J27" s="70">
        <f>VLOOKUP(I27,B5:C334,2,TRUE)</f>
        <v>276</v>
      </c>
      <c r="K27" s="70">
        <f>J27/Sheet1!D29*Sheet1!D75</f>
        <v>32.199999999999996</v>
      </c>
      <c r="L27" s="70">
        <f t="shared" si="2"/>
        <v>243.8</v>
      </c>
      <c r="O27" s="70">
        <f>Sheet1!F65</f>
        <v>0.38154657634630845</v>
      </c>
    </row>
    <row r="28" spans="1:15" ht="12.75">
      <c r="A28">
        <v>2.4</v>
      </c>
      <c r="B28" s="70">
        <f t="shared" si="0"/>
        <v>30.997708279754733</v>
      </c>
      <c r="C28" s="70">
        <f>A28*Sheet1!D29</f>
        <v>28.799999999999997</v>
      </c>
      <c r="E28" s="70">
        <f t="shared" si="1"/>
        <v>2.1977082797547367</v>
      </c>
      <c r="I28" s="113"/>
      <c r="O28" s="70">
        <f>Sheet1!F65</f>
        <v>0.38154657634630845</v>
      </c>
    </row>
    <row r="29" spans="1:15" ht="12.75">
      <c r="A29">
        <v>2.5</v>
      </c>
      <c r="B29" s="70">
        <f t="shared" si="0"/>
        <v>32.38466610216443</v>
      </c>
      <c r="C29" s="70">
        <f>A29*Sheet1!D29</f>
        <v>30</v>
      </c>
      <c r="E29" s="70">
        <f t="shared" si="1"/>
        <v>2.3846661021644278</v>
      </c>
      <c r="I29" s="113"/>
      <c r="O29" s="70">
        <f>Sheet1!F65</f>
        <v>0.38154657634630845</v>
      </c>
    </row>
    <row r="30" spans="1:15" ht="12.75">
      <c r="A30">
        <v>2.6</v>
      </c>
      <c r="B30" s="70">
        <f t="shared" si="0"/>
        <v>33.77925485610105</v>
      </c>
      <c r="C30" s="70">
        <f>A30*Sheet1!D29</f>
        <v>31.200000000000003</v>
      </c>
      <c r="E30" s="70">
        <f t="shared" si="1"/>
        <v>2.5792548561010453</v>
      </c>
      <c r="I30" s="113"/>
      <c r="O30" s="70">
        <f>Sheet1!F65</f>
        <v>0.38154657634630845</v>
      </c>
    </row>
    <row r="31" spans="1:15" ht="12.75">
      <c r="A31">
        <v>2.7</v>
      </c>
      <c r="B31" s="70">
        <f t="shared" si="0"/>
        <v>35.1814745415646</v>
      </c>
      <c r="C31" s="70">
        <f>A31*Sheet1!D29</f>
        <v>32.400000000000006</v>
      </c>
      <c r="E31" s="70">
        <f t="shared" si="1"/>
        <v>2.781474541564589</v>
      </c>
      <c r="I31" s="113"/>
      <c r="O31" s="70">
        <f>Sheet1!F65</f>
        <v>0.38154657634630845</v>
      </c>
    </row>
    <row r="32" spans="1:15" ht="12.75">
      <c r="A32">
        <v>2.8</v>
      </c>
      <c r="B32" s="70">
        <f t="shared" si="0"/>
        <v>36.59132515855505</v>
      </c>
      <c r="C32" s="70">
        <f>A32*Sheet1!D29</f>
        <v>33.599999999999994</v>
      </c>
      <c r="E32" s="70">
        <f t="shared" si="1"/>
        <v>2.9913251585550578</v>
      </c>
      <c r="I32" s="113"/>
      <c r="O32" s="70">
        <f>Sheet1!F65</f>
        <v>0.38154657634630845</v>
      </c>
    </row>
    <row r="33" spans="1:15" ht="12.75">
      <c r="A33">
        <v>2.9</v>
      </c>
      <c r="B33" s="70">
        <f t="shared" si="0"/>
        <v>38.00880670707245</v>
      </c>
      <c r="C33" s="70">
        <f>A33*Sheet1!D29</f>
        <v>34.8</v>
      </c>
      <c r="E33" s="70">
        <f t="shared" si="1"/>
        <v>3.208806707072454</v>
      </c>
      <c r="I33" s="113"/>
      <c r="O33" s="70">
        <f>Sheet1!F65</f>
        <v>0.38154657634630845</v>
      </c>
    </row>
    <row r="34" spans="1:15" ht="12.75">
      <c r="A34">
        <v>3</v>
      </c>
      <c r="B34" s="70">
        <f t="shared" si="0"/>
        <v>39.43391918711678</v>
      </c>
      <c r="C34" s="70">
        <f>A34*Sheet1!D29</f>
        <v>36</v>
      </c>
      <c r="E34" s="70">
        <f t="shared" si="1"/>
        <v>3.4339191871167762</v>
      </c>
      <c r="I34" s="113"/>
      <c r="O34" s="70">
        <f>Sheet1!F65</f>
        <v>0.38154657634630845</v>
      </c>
    </row>
    <row r="35" spans="1:15" ht="12.75">
      <c r="A35">
        <v>3.1</v>
      </c>
      <c r="B35" s="70">
        <f t="shared" si="0"/>
        <v>40.86666259868803</v>
      </c>
      <c r="C35" s="70">
        <f>A35*Sheet1!D29</f>
        <v>37.2</v>
      </c>
      <c r="E35" s="70">
        <f t="shared" si="1"/>
        <v>3.6666625986880246</v>
      </c>
      <c r="O35" s="70">
        <f>Sheet1!F65</f>
        <v>0.38154657634630845</v>
      </c>
    </row>
    <row r="36" spans="1:15" ht="12.75">
      <c r="A36">
        <v>3.2</v>
      </c>
      <c r="B36" s="70">
        <f t="shared" si="0"/>
        <v>42.30703694178621</v>
      </c>
      <c r="C36" s="70">
        <f>A36*Sheet1!D29</f>
        <v>38.400000000000006</v>
      </c>
      <c r="E36" s="70">
        <f t="shared" si="1"/>
        <v>3.9070369417861994</v>
      </c>
      <c r="O36" s="70">
        <f>Sheet1!F65</f>
        <v>0.38154657634630845</v>
      </c>
    </row>
    <row r="37" spans="1:15" ht="12.75">
      <c r="A37">
        <v>3.3</v>
      </c>
      <c r="B37" s="70">
        <f t="shared" si="0"/>
        <v>43.75504221641129</v>
      </c>
      <c r="C37" s="70">
        <f>A37*Sheet1!D29</f>
        <v>39.599999999999994</v>
      </c>
      <c r="E37" s="70">
        <f t="shared" si="1"/>
        <v>4.155042216411299</v>
      </c>
      <c r="O37" s="70">
        <f>Sheet1!F65</f>
        <v>0.38154657634630845</v>
      </c>
    </row>
    <row r="38" spans="1:15" ht="12.75">
      <c r="A38">
        <v>3.4</v>
      </c>
      <c r="B38" s="70">
        <f t="shared" si="0"/>
        <v>45.21067842256332</v>
      </c>
      <c r="C38" s="70">
        <f>A38*Sheet1!D29</f>
        <v>40.8</v>
      </c>
      <c r="E38" s="70">
        <f t="shared" si="1"/>
        <v>4.4106784225633255</v>
      </c>
      <c r="O38" s="70">
        <f>Sheet1!F65</f>
        <v>0.38154657634630845</v>
      </c>
    </row>
    <row r="39" spans="1:15" ht="12.75">
      <c r="A39">
        <v>3.5</v>
      </c>
      <c r="B39" s="70">
        <f t="shared" si="0"/>
        <v>46.67394556024228</v>
      </c>
      <c r="C39" s="70">
        <f>A39*Sheet1!D29</f>
        <v>42</v>
      </c>
      <c r="E39" s="70">
        <f t="shared" si="1"/>
        <v>4.673945560242278</v>
      </c>
      <c r="O39" s="70">
        <f>Sheet1!F65</f>
        <v>0.38154657634630845</v>
      </c>
    </row>
    <row r="40" spans="1:15" ht="12.75">
      <c r="A40">
        <v>3.6</v>
      </c>
      <c r="B40" s="70">
        <f t="shared" si="0"/>
        <v>48.14484362944816</v>
      </c>
      <c r="C40" s="70">
        <f>A40*Sheet1!D29</f>
        <v>43.2</v>
      </c>
      <c r="E40" s="70">
        <f t="shared" si="1"/>
        <v>4.944843629448158</v>
      </c>
      <c r="O40" s="70">
        <f>Sheet1!F65</f>
        <v>0.38154657634630845</v>
      </c>
    </row>
    <row r="41" spans="1:15" ht="12.75">
      <c r="A41">
        <v>3.7</v>
      </c>
      <c r="B41" s="70">
        <f t="shared" si="0"/>
        <v>49.62337263018097</v>
      </c>
      <c r="C41" s="70">
        <f>A41*Sheet1!D29</f>
        <v>44.400000000000006</v>
      </c>
      <c r="E41" s="70">
        <f t="shared" si="1"/>
        <v>5.223372630180963</v>
      </c>
      <c r="O41" s="70">
        <f>Sheet1!F65</f>
        <v>0.38154657634630845</v>
      </c>
    </row>
    <row r="42" spans="1:15" ht="12.75">
      <c r="A42">
        <v>3.8</v>
      </c>
      <c r="B42" s="70">
        <f t="shared" si="0"/>
        <v>51.10953256244069</v>
      </c>
      <c r="C42" s="70">
        <f>A42*Sheet1!D29</f>
        <v>45.599999999999994</v>
      </c>
      <c r="E42" s="70">
        <f t="shared" si="1"/>
        <v>5.509532562440694</v>
      </c>
      <c r="O42" s="70">
        <f>Sheet1!F65</f>
        <v>0.38154657634630845</v>
      </c>
    </row>
    <row r="43" spans="1:15" ht="12.75">
      <c r="A43">
        <v>3.9</v>
      </c>
      <c r="B43" s="70">
        <f t="shared" si="0"/>
        <v>52.60332342622735</v>
      </c>
      <c r="C43" s="70">
        <f>A43*Sheet1!D29</f>
        <v>46.8</v>
      </c>
      <c r="E43" s="70">
        <f t="shared" si="1"/>
        <v>5.803323426227351</v>
      </c>
      <c r="O43" s="70">
        <f>Sheet1!F65</f>
        <v>0.38154657634630845</v>
      </c>
    </row>
    <row r="44" spans="1:15" ht="12.75">
      <c r="A44">
        <v>4</v>
      </c>
      <c r="B44" s="70">
        <f t="shared" si="0"/>
        <v>54.10474522154094</v>
      </c>
      <c r="C44" s="70">
        <f>A44*Sheet1!D29</f>
        <v>48</v>
      </c>
      <c r="E44" s="70">
        <f t="shared" si="1"/>
        <v>6.104745221540935</v>
      </c>
      <c r="O44" s="70">
        <f>Sheet1!F65</f>
        <v>0.38154657634630845</v>
      </c>
    </row>
    <row r="45" spans="1:15" ht="12.75">
      <c r="A45">
        <v>4.1</v>
      </c>
      <c r="B45" s="70">
        <f t="shared" si="0"/>
        <v>55.61379794838144</v>
      </c>
      <c r="C45" s="70">
        <f>A45*Sheet1!D29</f>
        <v>49.199999999999996</v>
      </c>
      <c r="E45" s="70">
        <f t="shared" si="1"/>
        <v>6.413797948381444</v>
      </c>
      <c r="O45" s="70">
        <f>Sheet1!F65</f>
        <v>0.38154657634630845</v>
      </c>
    </row>
    <row r="46" spans="1:15" ht="12.75">
      <c r="A46">
        <v>4.2</v>
      </c>
      <c r="B46" s="70">
        <f t="shared" si="0"/>
        <v>57.13048160674889</v>
      </c>
      <c r="C46" s="70">
        <f>A46*Sheet1!D29</f>
        <v>50.400000000000006</v>
      </c>
      <c r="E46" s="70">
        <f t="shared" si="1"/>
        <v>6.7304816067488815</v>
      </c>
      <c r="O46" s="70">
        <f>Sheet1!F65</f>
        <v>0.38154657634630845</v>
      </c>
    </row>
    <row r="47" spans="1:15" ht="12.75">
      <c r="A47">
        <v>4.3</v>
      </c>
      <c r="B47" s="70">
        <f t="shared" si="0"/>
        <v>58.65479619664324</v>
      </c>
      <c r="C47" s="70">
        <f>A47*Sheet1!D29</f>
        <v>51.599999999999994</v>
      </c>
      <c r="E47" s="70">
        <f t="shared" si="1"/>
        <v>7.054796196643243</v>
      </c>
      <c r="O47" s="70">
        <f>Sheet1!F65</f>
        <v>0.38154657634630845</v>
      </c>
    </row>
    <row r="48" spans="1:15" ht="12.75">
      <c r="A48">
        <v>4.4</v>
      </c>
      <c r="B48" s="70">
        <f t="shared" si="0"/>
        <v>60.18674171806454</v>
      </c>
      <c r="C48" s="70">
        <f>A48*Sheet1!D29</f>
        <v>52.800000000000004</v>
      </c>
      <c r="E48" s="70">
        <f t="shared" si="1"/>
        <v>7.386741718064533</v>
      </c>
      <c r="O48" s="70">
        <f>Sheet1!F65</f>
        <v>0.38154657634630845</v>
      </c>
    </row>
    <row r="49" spans="1:15" ht="12.75">
      <c r="A49">
        <v>4.5</v>
      </c>
      <c r="B49" s="70">
        <f t="shared" si="0"/>
        <v>61.72631817101275</v>
      </c>
      <c r="C49" s="70">
        <f>A49*Sheet1!D29</f>
        <v>54</v>
      </c>
      <c r="E49" s="70">
        <f t="shared" si="1"/>
        <v>7.726318171012746</v>
      </c>
      <c r="O49" s="70">
        <f>Sheet1!F65</f>
        <v>0.38154657634630845</v>
      </c>
    </row>
    <row r="50" spans="1:15" ht="12.75">
      <c r="A50">
        <v>4.6</v>
      </c>
      <c r="B50" s="70">
        <f t="shared" si="0"/>
        <v>63.27352555548788</v>
      </c>
      <c r="C50" s="70">
        <f>A50*Sheet1!D29</f>
        <v>55.199999999999996</v>
      </c>
      <c r="E50" s="70">
        <f t="shared" si="1"/>
        <v>8.073525555487885</v>
      </c>
      <c r="O50" s="70">
        <f>Sheet1!F65</f>
        <v>0.38154657634630845</v>
      </c>
    </row>
    <row r="51" spans="1:15" ht="12.75">
      <c r="A51">
        <v>4.7</v>
      </c>
      <c r="B51" s="70">
        <f t="shared" si="0"/>
        <v>64.82836387148996</v>
      </c>
      <c r="C51" s="70">
        <f>A51*Sheet1!D29</f>
        <v>56.400000000000006</v>
      </c>
      <c r="E51" s="70">
        <f t="shared" si="1"/>
        <v>8.428363871489955</v>
      </c>
      <c r="O51" s="70">
        <f>Sheet1!F65</f>
        <v>0.38154657634630845</v>
      </c>
    </row>
    <row r="52" spans="1:15" ht="12.75">
      <c r="A52">
        <v>4.8</v>
      </c>
      <c r="B52" s="70">
        <f t="shared" si="0"/>
        <v>66.39083311901894</v>
      </c>
      <c r="C52" s="70">
        <f>A52*Sheet1!D29</f>
        <v>57.599999999999994</v>
      </c>
      <c r="E52" s="70">
        <f t="shared" si="1"/>
        <v>8.790833119018947</v>
      </c>
      <c r="O52" s="70">
        <f>Sheet1!F65</f>
        <v>0.38154657634630845</v>
      </c>
    </row>
    <row r="53" spans="1:15" ht="12.75">
      <c r="A53">
        <v>4.9</v>
      </c>
      <c r="B53" s="70">
        <f t="shared" si="0"/>
        <v>67.96093329807488</v>
      </c>
      <c r="C53" s="70">
        <f>A53*Sheet1!D29</f>
        <v>58.800000000000004</v>
      </c>
      <c r="E53" s="70">
        <f t="shared" si="1"/>
        <v>9.160933298074868</v>
      </c>
      <c r="O53" s="70">
        <f>Sheet1!F65</f>
        <v>0.38154657634630845</v>
      </c>
    </row>
    <row r="54" spans="1:15" ht="12.75">
      <c r="A54">
        <v>5</v>
      </c>
      <c r="B54" s="70">
        <f t="shared" si="0"/>
        <v>69.53866440865771</v>
      </c>
      <c r="C54" s="70">
        <f>A54*Sheet1!D29</f>
        <v>60</v>
      </c>
      <c r="E54" s="70">
        <f t="shared" si="1"/>
        <v>9.538664408657711</v>
      </c>
      <c r="O54" s="70">
        <f>Sheet1!F65</f>
        <v>0.38154657634630845</v>
      </c>
    </row>
    <row r="55" spans="1:15" ht="12.75">
      <c r="A55">
        <v>5.1</v>
      </c>
      <c r="B55" s="70">
        <f t="shared" si="0"/>
        <v>71.12402645076747</v>
      </c>
      <c r="C55" s="70">
        <f>A55*Sheet1!D29</f>
        <v>61.199999999999996</v>
      </c>
      <c r="E55" s="70">
        <f t="shared" si="1"/>
        <v>9.924026450767482</v>
      </c>
      <c r="O55" s="70">
        <f>Sheet1!F65</f>
        <v>0.38154657634630845</v>
      </c>
    </row>
    <row r="56" spans="1:15" ht="12.75">
      <c r="A56">
        <v>5.2</v>
      </c>
      <c r="B56" s="70">
        <f t="shared" si="0"/>
        <v>72.71701942440419</v>
      </c>
      <c r="C56" s="70">
        <f>A56*Sheet1!D29</f>
        <v>62.400000000000006</v>
      </c>
      <c r="E56" s="70">
        <f t="shared" si="1"/>
        <v>10.317019424404181</v>
      </c>
      <c r="O56" s="70">
        <f>Sheet1!F65</f>
        <v>0.38154657634630845</v>
      </c>
    </row>
    <row r="57" spans="1:15" ht="12.75">
      <c r="A57">
        <v>5.3</v>
      </c>
      <c r="B57" s="70">
        <f t="shared" si="0"/>
        <v>74.3176433295678</v>
      </c>
      <c r="C57" s="70">
        <f>A57*Sheet1!D29</f>
        <v>63.599999999999994</v>
      </c>
      <c r="E57" s="70">
        <f t="shared" si="1"/>
        <v>10.717643329567805</v>
      </c>
      <c r="O57" s="70">
        <f>Sheet1!F65</f>
        <v>0.38154657634630845</v>
      </c>
    </row>
    <row r="58" spans="1:15" ht="12.75">
      <c r="A58">
        <v>5.4</v>
      </c>
      <c r="B58" s="70">
        <f t="shared" si="0"/>
        <v>75.92589816625836</v>
      </c>
      <c r="C58" s="70">
        <f>A58*Sheet1!D29</f>
        <v>64.80000000000001</v>
      </c>
      <c r="E58" s="70">
        <f t="shared" si="1"/>
        <v>11.125898166258356</v>
      </c>
      <c r="O58" s="70">
        <f>Sheet1!F65</f>
        <v>0.38154657634630845</v>
      </c>
    </row>
    <row r="59" spans="1:15" ht="12.75">
      <c r="A59">
        <v>5.5</v>
      </c>
      <c r="B59" s="70">
        <f t="shared" si="0"/>
        <v>77.54178393447583</v>
      </c>
      <c r="C59" s="70">
        <f>A59*Sheet1!D29</f>
        <v>66</v>
      </c>
      <c r="E59" s="70">
        <f t="shared" si="1"/>
        <v>11.54178393447583</v>
      </c>
      <c r="O59" s="70">
        <f>Sheet1!F65</f>
        <v>0.38154657634630845</v>
      </c>
    </row>
    <row r="60" spans="1:15" ht="12.75">
      <c r="A60">
        <v>5.6</v>
      </c>
      <c r="B60" s="70">
        <f t="shared" si="0"/>
        <v>79.16530063422022</v>
      </c>
      <c r="C60" s="70">
        <f>A60*Sheet1!D29</f>
        <v>67.19999999999999</v>
      </c>
      <c r="E60" s="70">
        <f t="shared" si="1"/>
        <v>11.965300634220231</v>
      </c>
      <c r="O60" s="70">
        <f>Sheet1!F65</f>
        <v>0.38154657634630845</v>
      </c>
    </row>
    <row r="61" spans="1:15" ht="12.75">
      <c r="A61">
        <v>5.7</v>
      </c>
      <c r="B61" s="70">
        <f t="shared" si="0"/>
        <v>80.79644826549156</v>
      </c>
      <c r="C61" s="70">
        <f>A61*Sheet1!D29</f>
        <v>68.4</v>
      </c>
      <c r="E61" s="70">
        <f t="shared" si="1"/>
        <v>12.396448265491562</v>
      </c>
      <c r="O61" s="70">
        <f>Sheet1!F65</f>
        <v>0.38154657634630845</v>
      </c>
    </row>
    <row r="62" spans="1:15" ht="12.75">
      <c r="A62">
        <v>5.8</v>
      </c>
      <c r="B62" s="70">
        <f t="shared" si="0"/>
        <v>82.43522682828981</v>
      </c>
      <c r="C62" s="70">
        <f>A62*Sheet1!D29</f>
        <v>69.6</v>
      </c>
      <c r="E62" s="70">
        <f t="shared" si="1"/>
        <v>12.835226828289816</v>
      </c>
      <c r="O62" s="70">
        <f>Sheet1!F65</f>
        <v>0.38154657634630845</v>
      </c>
    </row>
    <row r="63" spans="1:15" ht="12.75">
      <c r="A63">
        <v>5.9</v>
      </c>
      <c r="B63" s="70">
        <f t="shared" si="0"/>
        <v>84.08163632261501</v>
      </c>
      <c r="C63" s="70">
        <f>A63*Sheet1!D29</f>
        <v>70.80000000000001</v>
      </c>
      <c r="E63" s="70">
        <f t="shared" si="1"/>
        <v>13.281636322614998</v>
      </c>
      <c r="O63" s="70">
        <f>Sheet1!F65</f>
        <v>0.38154657634630845</v>
      </c>
    </row>
    <row r="64" spans="1:15" ht="12.75">
      <c r="A64">
        <v>6</v>
      </c>
      <c r="B64" s="70">
        <f t="shared" si="0"/>
        <v>85.7356767484671</v>
      </c>
      <c r="C64" s="70">
        <f>A64*Sheet1!D29</f>
        <v>72</v>
      </c>
      <c r="E64" s="70">
        <f t="shared" si="1"/>
        <v>13.735676748467105</v>
      </c>
      <c r="O64" s="70">
        <f>Sheet1!F65</f>
        <v>0.38154657634630845</v>
      </c>
    </row>
    <row r="65" spans="1:15" ht="12.75">
      <c r="A65">
        <v>6.1</v>
      </c>
      <c r="B65" s="70">
        <f t="shared" si="0"/>
        <v>87.39734810584612</v>
      </c>
      <c r="C65" s="70">
        <f>A65*Sheet1!D29</f>
        <v>73.19999999999999</v>
      </c>
      <c r="E65" s="70">
        <f t="shared" si="1"/>
        <v>14.197348105846135</v>
      </c>
      <c r="O65" s="70">
        <f>Sheet1!F65</f>
        <v>0.38154657634630845</v>
      </c>
    </row>
    <row r="66" spans="1:15" ht="12.75">
      <c r="A66">
        <v>6.2</v>
      </c>
      <c r="B66" s="70">
        <f t="shared" si="0"/>
        <v>89.0666503947521</v>
      </c>
      <c r="C66" s="70">
        <f>A66*Sheet1!D29</f>
        <v>74.4</v>
      </c>
      <c r="E66" s="70">
        <f t="shared" si="1"/>
        <v>14.666650394752098</v>
      </c>
      <c r="O66" s="70">
        <f>Sheet1!F65</f>
        <v>0.38154657634630845</v>
      </c>
    </row>
    <row r="67" spans="1:15" ht="12.75">
      <c r="A67">
        <v>6.3</v>
      </c>
      <c r="B67" s="70">
        <f t="shared" si="0"/>
        <v>90.74358361518497</v>
      </c>
      <c r="C67" s="70">
        <f>A67*Sheet1!D29</f>
        <v>75.6</v>
      </c>
      <c r="E67" s="70">
        <f t="shared" si="1"/>
        <v>15.143583615184982</v>
      </c>
      <c r="O67" s="70">
        <f>Sheet1!F65</f>
        <v>0.38154657634630845</v>
      </c>
    </row>
    <row r="68" spans="1:15" ht="12.75">
      <c r="A68">
        <v>6.4</v>
      </c>
      <c r="B68" s="70">
        <f t="shared" si="0"/>
        <v>92.42814776714481</v>
      </c>
      <c r="C68" s="70">
        <f>A68*Sheet1!D29</f>
        <v>76.80000000000001</v>
      </c>
      <c r="E68" s="70">
        <f t="shared" si="1"/>
        <v>15.628147767144798</v>
      </c>
      <c r="O68" s="70">
        <f>Sheet1!F65</f>
        <v>0.38154657634630845</v>
      </c>
    </row>
    <row r="69" spans="1:15" ht="12.75">
      <c r="A69">
        <v>6.5</v>
      </c>
      <c r="B69" s="70">
        <f aca="true" t="shared" si="3" ref="B69:B132">C69+E69</f>
        <v>94.12034285063153</v>
      </c>
      <c r="C69" s="70">
        <f>A69*Sheet1!D29</f>
        <v>78</v>
      </c>
      <c r="E69" s="70">
        <f aca="true" t="shared" si="4" ref="E69:E132">(A69*A69)*O69</f>
        <v>16.12034285063153</v>
      </c>
      <c r="O69" s="70">
        <f>Sheet1!F65</f>
        <v>0.38154657634630845</v>
      </c>
    </row>
    <row r="70" spans="1:15" ht="12.75">
      <c r="A70">
        <v>6.6</v>
      </c>
      <c r="B70" s="70">
        <f t="shared" si="3"/>
        <v>95.82016886564519</v>
      </c>
      <c r="C70" s="70">
        <f>A70*Sheet1!D29</f>
        <v>79.19999999999999</v>
      </c>
      <c r="E70" s="70">
        <f t="shared" si="4"/>
        <v>16.620168865645194</v>
      </c>
      <c r="O70" s="70">
        <f>Sheet1!F65</f>
        <v>0.38154657634630845</v>
      </c>
    </row>
    <row r="71" spans="1:15" ht="12.75">
      <c r="A71">
        <v>6.7</v>
      </c>
      <c r="B71" s="70">
        <f t="shared" si="3"/>
        <v>97.52762581218579</v>
      </c>
      <c r="C71" s="70">
        <f>A71*Sheet1!D29</f>
        <v>80.4</v>
      </c>
      <c r="E71" s="70">
        <f t="shared" si="4"/>
        <v>17.127625812185787</v>
      </c>
      <c r="O71" s="70">
        <f>Sheet1!F65</f>
        <v>0.38154657634630845</v>
      </c>
    </row>
    <row r="72" spans="1:15" ht="12.75">
      <c r="A72">
        <v>6.8</v>
      </c>
      <c r="B72" s="70">
        <f t="shared" si="3"/>
        <v>99.2427136902533</v>
      </c>
      <c r="C72" s="70">
        <f>A72*Sheet1!D29</f>
        <v>81.6</v>
      </c>
      <c r="E72" s="70">
        <f t="shared" si="4"/>
        <v>17.642713690253302</v>
      </c>
      <c r="O72" s="70">
        <f>Sheet1!F65</f>
        <v>0.38154657634630845</v>
      </c>
    </row>
    <row r="73" spans="1:15" ht="12.75">
      <c r="A73">
        <v>6.9</v>
      </c>
      <c r="B73" s="70">
        <f t="shared" si="3"/>
        <v>100.96543249984776</v>
      </c>
      <c r="C73" s="70">
        <f>A73*Sheet1!D29</f>
        <v>82.80000000000001</v>
      </c>
      <c r="E73" s="70">
        <f t="shared" si="4"/>
        <v>18.165432499847746</v>
      </c>
      <c r="O73" s="70">
        <f>Sheet1!F65</f>
        <v>0.38154657634630845</v>
      </c>
    </row>
    <row r="74" spans="1:15" ht="12.75">
      <c r="A74">
        <v>7</v>
      </c>
      <c r="B74" s="70">
        <f t="shared" si="3"/>
        <v>102.69578224096911</v>
      </c>
      <c r="C74" s="70">
        <f>A74*Sheet1!D29</f>
        <v>84</v>
      </c>
      <c r="E74" s="70">
        <f t="shared" si="4"/>
        <v>18.695782240969113</v>
      </c>
      <c r="O74" s="70">
        <f>Sheet1!F65</f>
        <v>0.38154657634630845</v>
      </c>
    </row>
    <row r="75" spans="1:15" ht="12.75">
      <c r="A75">
        <v>7.1</v>
      </c>
      <c r="B75" s="70">
        <f t="shared" si="3"/>
        <v>104.4337629136174</v>
      </c>
      <c r="C75" s="70">
        <f>A75*Sheet1!D29</f>
        <v>85.19999999999999</v>
      </c>
      <c r="E75" s="70">
        <f t="shared" si="4"/>
        <v>19.233762913617408</v>
      </c>
      <c r="O75" s="70">
        <f>Sheet1!F65</f>
        <v>0.38154657634630845</v>
      </c>
    </row>
    <row r="76" spans="1:15" ht="12.75">
      <c r="A76">
        <v>7.2</v>
      </c>
      <c r="B76" s="70">
        <f t="shared" si="3"/>
        <v>106.17937451779264</v>
      </c>
      <c r="C76" s="70">
        <f>A76*Sheet1!D29</f>
        <v>86.4</v>
      </c>
      <c r="E76" s="70">
        <f t="shared" si="4"/>
        <v>19.779374517792633</v>
      </c>
      <c r="O76" s="70">
        <f>Sheet1!F65</f>
        <v>0.38154657634630845</v>
      </c>
    </row>
    <row r="77" spans="1:15" ht="12.75">
      <c r="A77">
        <v>7.3</v>
      </c>
      <c r="B77" s="70">
        <f t="shared" si="3"/>
        <v>107.93261705349477</v>
      </c>
      <c r="C77" s="70">
        <f>A77*Sheet1!D29</f>
        <v>87.6</v>
      </c>
      <c r="E77" s="70">
        <f t="shared" si="4"/>
        <v>20.332617053494776</v>
      </c>
      <c r="O77" s="70">
        <f>Sheet1!F65</f>
        <v>0.38154657634630845</v>
      </c>
    </row>
    <row r="78" spans="1:15" ht="12.75">
      <c r="A78">
        <v>7.4</v>
      </c>
      <c r="B78" s="70">
        <f t="shared" si="3"/>
        <v>109.69349052072386</v>
      </c>
      <c r="C78" s="70">
        <f>A78*Sheet1!D29</f>
        <v>88.80000000000001</v>
      </c>
      <c r="E78" s="70">
        <f t="shared" si="4"/>
        <v>20.89349052072385</v>
      </c>
      <c r="O78" s="70">
        <f>Sheet1!F65</f>
        <v>0.38154657634630845</v>
      </c>
    </row>
    <row r="79" spans="1:15" ht="12.75">
      <c r="A79">
        <v>7.5</v>
      </c>
      <c r="B79" s="70">
        <f t="shared" si="3"/>
        <v>111.46199491947985</v>
      </c>
      <c r="C79" s="70">
        <f>A79*Sheet1!D29</f>
        <v>90</v>
      </c>
      <c r="E79" s="70">
        <f t="shared" si="4"/>
        <v>21.46199491947985</v>
      </c>
      <c r="O79" s="70">
        <f>Sheet1!F65</f>
        <v>0.38154657634630845</v>
      </c>
    </row>
    <row r="80" spans="1:15" ht="12.75">
      <c r="A80">
        <v>7.6</v>
      </c>
      <c r="B80" s="70">
        <f t="shared" si="3"/>
        <v>113.23813024976276</v>
      </c>
      <c r="C80" s="70">
        <f>A80*Sheet1!D29</f>
        <v>91.19999999999999</v>
      </c>
      <c r="E80" s="70">
        <f t="shared" si="4"/>
        <v>22.038130249762776</v>
      </c>
      <c r="O80" s="70">
        <f>Sheet1!F65</f>
        <v>0.38154657634630845</v>
      </c>
    </row>
    <row r="81" spans="1:15" ht="12.75">
      <c r="A81">
        <v>7.7</v>
      </c>
      <c r="B81" s="70">
        <f t="shared" si="3"/>
        <v>115.02189651157263</v>
      </c>
      <c r="C81" s="70">
        <f>A81*Sheet1!D29</f>
        <v>92.4</v>
      </c>
      <c r="E81" s="70">
        <f t="shared" si="4"/>
        <v>22.62189651157263</v>
      </c>
      <c r="O81" s="70">
        <f>Sheet1!F65</f>
        <v>0.38154657634630845</v>
      </c>
    </row>
    <row r="82" spans="1:15" ht="12.75">
      <c r="A82">
        <v>7.8</v>
      </c>
      <c r="B82" s="70">
        <f t="shared" si="3"/>
        <v>116.8132937049094</v>
      </c>
      <c r="C82" s="70">
        <f>A82*Sheet1!D29</f>
        <v>93.6</v>
      </c>
      <c r="E82" s="70">
        <f t="shared" si="4"/>
        <v>23.213293704909404</v>
      </c>
      <c r="O82" s="70">
        <f>Sheet1!F65</f>
        <v>0.38154657634630845</v>
      </c>
    </row>
    <row r="83" spans="1:15" ht="12.75">
      <c r="A83">
        <v>7.9</v>
      </c>
      <c r="B83" s="70">
        <f t="shared" si="3"/>
        <v>118.61232182977312</v>
      </c>
      <c r="C83" s="70">
        <f>A83*Sheet1!D29</f>
        <v>94.80000000000001</v>
      </c>
      <c r="E83" s="70">
        <f t="shared" si="4"/>
        <v>23.81232182977311</v>
      </c>
      <c r="O83" s="70">
        <f>Sheet1!F65</f>
        <v>0.38154657634630845</v>
      </c>
    </row>
    <row r="84" spans="1:15" ht="12.75">
      <c r="A84">
        <v>8</v>
      </c>
      <c r="B84" s="70">
        <f t="shared" si="3"/>
        <v>120.41898088616374</v>
      </c>
      <c r="C84" s="70">
        <f>A84*Sheet1!D29</f>
        <v>96</v>
      </c>
      <c r="E84" s="70">
        <f t="shared" si="4"/>
        <v>24.41898088616374</v>
      </c>
      <c r="O84" s="70">
        <f>Sheet1!F65</f>
        <v>0.38154657634630845</v>
      </c>
    </row>
    <row r="85" spans="1:15" ht="12.75">
      <c r="A85">
        <v>8.1</v>
      </c>
      <c r="B85" s="70">
        <f t="shared" si="3"/>
        <v>122.23327087408128</v>
      </c>
      <c r="C85" s="70">
        <f>A85*Sheet1!D29</f>
        <v>97.19999999999999</v>
      </c>
      <c r="E85" s="70">
        <f t="shared" si="4"/>
        <v>25.033270874081296</v>
      </c>
      <c r="O85" s="70">
        <f>Sheet1!F65</f>
        <v>0.38154657634630845</v>
      </c>
    </row>
    <row r="86" spans="1:15" ht="12.75">
      <c r="A86">
        <v>8.2</v>
      </c>
      <c r="B86" s="70">
        <f t="shared" si="3"/>
        <v>124.05519179352576</v>
      </c>
      <c r="C86" s="70">
        <f>A86*Sheet1!D29</f>
        <v>98.39999999999999</v>
      </c>
      <c r="E86" s="70">
        <f t="shared" si="4"/>
        <v>25.655191793525777</v>
      </c>
      <c r="O86" s="70">
        <f>Sheet1!F65</f>
        <v>0.38154657634630845</v>
      </c>
    </row>
    <row r="87" spans="1:15" ht="12.75">
      <c r="A87">
        <v>8.3</v>
      </c>
      <c r="B87" s="70">
        <f t="shared" si="3"/>
        <v>125.8847436444972</v>
      </c>
      <c r="C87" s="70">
        <f>A87*Sheet1!D29</f>
        <v>99.60000000000001</v>
      </c>
      <c r="E87" s="70">
        <f t="shared" si="4"/>
        <v>26.284743644497194</v>
      </c>
      <c r="O87" s="70">
        <f>Sheet1!F65</f>
        <v>0.38154657634630845</v>
      </c>
    </row>
    <row r="88" spans="1:15" ht="12.75">
      <c r="A88">
        <v>8.4</v>
      </c>
      <c r="B88" s="70">
        <f t="shared" si="3"/>
        <v>127.72192642699554</v>
      </c>
      <c r="C88" s="70">
        <f>A88*Sheet1!D29</f>
        <v>100.80000000000001</v>
      </c>
      <c r="E88" s="70">
        <f t="shared" si="4"/>
        <v>26.921926426995526</v>
      </c>
      <c r="O88" s="70">
        <f>Sheet1!F65</f>
        <v>0.38154657634630845</v>
      </c>
    </row>
    <row r="89" spans="1:15" ht="12.75">
      <c r="A89">
        <v>8.5</v>
      </c>
      <c r="B89" s="70">
        <f t="shared" si="3"/>
        <v>129.56674014102077</v>
      </c>
      <c r="C89" s="70">
        <f>A89*Sheet1!D29</f>
        <v>102</v>
      </c>
      <c r="E89" s="70">
        <f t="shared" si="4"/>
        <v>27.566740141020787</v>
      </c>
      <c r="O89" s="70">
        <f>Sheet1!F65</f>
        <v>0.38154657634630845</v>
      </c>
    </row>
    <row r="90" spans="1:15" ht="12.75">
      <c r="A90">
        <v>8.6</v>
      </c>
      <c r="B90" s="70">
        <f t="shared" si="3"/>
        <v>131.41918478657297</v>
      </c>
      <c r="C90" s="70">
        <f>A90*Sheet1!D29</f>
        <v>103.19999999999999</v>
      </c>
      <c r="E90" s="70">
        <f t="shared" si="4"/>
        <v>28.21918478657297</v>
      </c>
      <c r="O90" s="70">
        <f>Sheet1!F65</f>
        <v>0.38154657634630845</v>
      </c>
    </row>
    <row r="91" spans="1:15" ht="12.75">
      <c r="A91">
        <v>8.7</v>
      </c>
      <c r="B91" s="70">
        <f t="shared" si="3"/>
        <v>133.27926036365207</v>
      </c>
      <c r="C91" s="70">
        <f>A91*Sheet1!D29</f>
        <v>104.39999999999999</v>
      </c>
      <c r="E91" s="70">
        <f t="shared" si="4"/>
        <v>28.87926036365208</v>
      </c>
      <c r="O91" s="70">
        <f>Sheet1!F65</f>
        <v>0.38154657634630845</v>
      </c>
    </row>
    <row r="92" spans="1:15" ht="12.75">
      <c r="A92">
        <v>8.8</v>
      </c>
      <c r="B92" s="70">
        <f t="shared" si="3"/>
        <v>135.14696687225813</v>
      </c>
      <c r="C92" s="70">
        <f>A92*Sheet1!D29</f>
        <v>105.60000000000001</v>
      </c>
      <c r="E92" s="70">
        <f t="shared" si="4"/>
        <v>29.546966872258132</v>
      </c>
      <c r="O92" s="70">
        <f>Sheet1!F65</f>
        <v>0.38154657634630845</v>
      </c>
    </row>
    <row r="93" spans="1:15" ht="12.75">
      <c r="A93">
        <v>8.9</v>
      </c>
      <c r="B93" s="70">
        <f t="shared" si="3"/>
        <v>137.0223043123911</v>
      </c>
      <c r="C93" s="70">
        <f>A93*Sheet1!D29</f>
        <v>106.80000000000001</v>
      </c>
      <c r="E93" s="70">
        <f t="shared" si="4"/>
        <v>30.222304312391095</v>
      </c>
      <c r="O93" s="70">
        <f>Sheet1!F65</f>
        <v>0.38154657634630845</v>
      </c>
    </row>
    <row r="94" spans="1:15" ht="12.75">
      <c r="A94">
        <v>9</v>
      </c>
      <c r="B94" s="70">
        <f t="shared" si="3"/>
        <v>138.905272684051</v>
      </c>
      <c r="C94" s="70">
        <f>A94*Sheet1!D29</f>
        <v>108</v>
      </c>
      <c r="E94" s="70">
        <f t="shared" si="4"/>
        <v>30.905272684050985</v>
      </c>
      <c r="O94" s="70">
        <f>Sheet1!F65</f>
        <v>0.38154657634630845</v>
      </c>
    </row>
    <row r="95" spans="1:15" ht="12.75">
      <c r="A95">
        <v>9.1</v>
      </c>
      <c r="B95" s="70">
        <f t="shared" si="3"/>
        <v>140.79587198723777</v>
      </c>
      <c r="C95" s="70">
        <f>A95*Sheet1!D29</f>
        <v>109.19999999999999</v>
      </c>
      <c r="E95" s="70">
        <f t="shared" si="4"/>
        <v>31.5958719872378</v>
      </c>
      <c r="O95" s="70">
        <f>Sheet1!F65</f>
        <v>0.38154657634630845</v>
      </c>
    </row>
    <row r="96" spans="1:15" ht="12.75">
      <c r="A96">
        <v>9.2</v>
      </c>
      <c r="B96" s="70">
        <f t="shared" si="3"/>
        <v>142.69410222195154</v>
      </c>
      <c r="C96" s="70">
        <f>A96*Sheet1!D29</f>
        <v>110.39999999999999</v>
      </c>
      <c r="E96" s="70">
        <f t="shared" si="4"/>
        <v>32.29410222195154</v>
      </c>
      <c r="O96" s="70">
        <f>Sheet1!F65</f>
        <v>0.38154657634630845</v>
      </c>
    </row>
    <row r="97" spans="1:15" ht="12.75">
      <c r="A97">
        <v>9.3</v>
      </c>
      <c r="B97" s="70">
        <f t="shared" si="3"/>
        <v>144.59996338819224</v>
      </c>
      <c r="C97" s="70">
        <f>A97*Sheet1!D29</f>
        <v>111.60000000000001</v>
      </c>
      <c r="E97" s="70">
        <f t="shared" si="4"/>
        <v>32.99996338819222</v>
      </c>
      <c r="O97" s="70">
        <f>Sheet1!F65</f>
        <v>0.38154657634630845</v>
      </c>
    </row>
    <row r="98" spans="1:15" ht="12.75">
      <c r="A98">
        <v>9.4</v>
      </c>
      <c r="B98" s="70">
        <f t="shared" si="3"/>
        <v>146.51345548595984</v>
      </c>
      <c r="C98" s="70">
        <f>A98*Sheet1!D29</f>
        <v>112.80000000000001</v>
      </c>
      <c r="E98" s="70">
        <f t="shared" si="4"/>
        <v>33.71345548595982</v>
      </c>
      <c r="O98" s="70">
        <f>Sheet1!F65</f>
        <v>0.38154657634630845</v>
      </c>
    </row>
    <row r="99" spans="1:15" ht="12.75">
      <c r="A99">
        <v>9.5</v>
      </c>
      <c r="B99" s="70">
        <f t="shared" si="3"/>
        <v>148.43457851525434</v>
      </c>
      <c r="C99" s="70">
        <f>A99*Sheet1!D29</f>
        <v>114</v>
      </c>
      <c r="E99" s="70">
        <f t="shared" si="4"/>
        <v>34.43457851525434</v>
      </c>
      <c r="O99" s="70">
        <f>Sheet1!F65</f>
        <v>0.38154657634630845</v>
      </c>
    </row>
    <row r="100" spans="1:15" ht="12.75">
      <c r="A100">
        <v>9.6</v>
      </c>
      <c r="B100" s="70">
        <f t="shared" si="3"/>
        <v>150.36333247607578</v>
      </c>
      <c r="C100" s="70">
        <f>A100*Sheet1!D29</f>
        <v>115.19999999999999</v>
      </c>
      <c r="E100" s="70">
        <f t="shared" si="4"/>
        <v>35.16333247607579</v>
      </c>
      <c r="O100" s="70">
        <f>Sheet1!F65</f>
        <v>0.38154657634630845</v>
      </c>
    </row>
    <row r="101" spans="1:15" ht="12.75">
      <c r="A101">
        <v>9.7</v>
      </c>
      <c r="B101" s="70">
        <f t="shared" si="3"/>
        <v>152.29971736842415</v>
      </c>
      <c r="C101" s="70">
        <f>A101*Sheet1!D29</f>
        <v>116.39999999999999</v>
      </c>
      <c r="E101" s="70">
        <f t="shared" si="4"/>
        <v>35.899717368424156</v>
      </c>
      <c r="O101" s="70">
        <f>Sheet1!F65</f>
        <v>0.38154657634630845</v>
      </c>
    </row>
    <row r="102" spans="1:15" ht="12.75">
      <c r="A102">
        <v>9.8</v>
      </c>
      <c r="B102" s="70">
        <f t="shared" si="3"/>
        <v>154.2437331922995</v>
      </c>
      <c r="C102" s="70">
        <f>A102*Sheet1!D29</f>
        <v>117.60000000000001</v>
      </c>
      <c r="E102" s="70">
        <f t="shared" si="4"/>
        <v>36.64373319229947</v>
      </c>
      <c r="O102" s="70">
        <f>Sheet1!F65</f>
        <v>0.38154657634630845</v>
      </c>
    </row>
    <row r="103" spans="1:15" ht="12.75">
      <c r="A103">
        <v>9.9</v>
      </c>
      <c r="B103" s="70">
        <f t="shared" si="3"/>
        <v>156.1953799477017</v>
      </c>
      <c r="C103" s="70">
        <f>A103*Sheet1!D29</f>
        <v>118.80000000000001</v>
      </c>
      <c r="E103" s="70">
        <f t="shared" si="4"/>
        <v>37.39537994770169</v>
      </c>
      <c r="O103" s="70">
        <f>Sheet1!F65</f>
        <v>0.38154657634630845</v>
      </c>
    </row>
    <row r="104" spans="1:15" ht="12.75">
      <c r="A104">
        <v>10</v>
      </c>
      <c r="B104" s="70">
        <f t="shared" si="3"/>
        <v>158.15465763463084</v>
      </c>
      <c r="C104" s="70">
        <f>A104*Sheet1!D29</f>
        <v>120</v>
      </c>
      <c r="E104" s="70">
        <f t="shared" si="4"/>
        <v>38.154657634630844</v>
      </c>
      <c r="O104" s="70">
        <f>Sheet1!F65</f>
        <v>0.38154657634630845</v>
      </c>
    </row>
    <row r="105" spans="1:15" ht="12.75">
      <c r="A105">
        <v>10.1</v>
      </c>
      <c r="B105" s="70">
        <f t="shared" si="3"/>
        <v>160.1215662530869</v>
      </c>
      <c r="C105" s="70">
        <f>A105*Sheet1!D29</f>
        <v>121.19999999999999</v>
      </c>
      <c r="E105" s="70">
        <f t="shared" si="4"/>
        <v>38.92156625308692</v>
      </c>
      <c r="O105" s="70">
        <f>Sheet1!F65</f>
        <v>0.38154657634630845</v>
      </c>
    </row>
    <row r="106" spans="1:15" ht="12.75">
      <c r="A106">
        <v>10.2</v>
      </c>
      <c r="B106" s="70">
        <f t="shared" si="3"/>
        <v>162.09610580306992</v>
      </c>
      <c r="C106" s="70">
        <f>A106*Sheet1!D29</f>
        <v>122.39999999999999</v>
      </c>
      <c r="E106" s="70">
        <f t="shared" si="4"/>
        <v>39.696105803069926</v>
      </c>
      <c r="O106" s="70">
        <f>Sheet1!F65</f>
        <v>0.38154657634630845</v>
      </c>
    </row>
    <row r="107" spans="1:15" ht="12.75">
      <c r="A107">
        <v>10.3</v>
      </c>
      <c r="B107" s="70">
        <f t="shared" si="3"/>
        <v>164.07827628457989</v>
      </c>
      <c r="C107" s="70">
        <f>A107*Sheet1!D29</f>
        <v>123.60000000000001</v>
      </c>
      <c r="E107" s="70">
        <f t="shared" si="4"/>
        <v>40.47827628457987</v>
      </c>
      <c r="O107" s="70">
        <f>Sheet1!F65</f>
        <v>0.38154657634630845</v>
      </c>
    </row>
    <row r="108" spans="1:15" ht="12.75">
      <c r="A108">
        <v>10.4</v>
      </c>
      <c r="B108" s="70">
        <f t="shared" si="3"/>
        <v>166.06807769761673</v>
      </c>
      <c r="C108" s="70">
        <f>A108*Sheet1!D29</f>
        <v>124.80000000000001</v>
      </c>
      <c r="E108" s="70">
        <f t="shared" si="4"/>
        <v>41.268077697616725</v>
      </c>
      <c r="O108" s="70">
        <f>Sheet1!F65</f>
        <v>0.38154657634630845</v>
      </c>
    </row>
    <row r="109" spans="1:15" ht="12.75">
      <c r="A109">
        <v>10.5</v>
      </c>
      <c r="B109" s="70">
        <f t="shared" si="3"/>
        <v>168.0655100421805</v>
      </c>
      <c r="C109" s="70">
        <f>A109*Sheet1!D29</f>
        <v>126</v>
      </c>
      <c r="E109" s="70">
        <f t="shared" si="4"/>
        <v>42.065510042180506</v>
      </c>
      <c r="O109" s="70">
        <f>Sheet1!F65</f>
        <v>0.38154657634630845</v>
      </c>
    </row>
    <row r="110" spans="1:15" ht="12.75">
      <c r="A110">
        <v>10.6</v>
      </c>
      <c r="B110" s="70">
        <f t="shared" si="3"/>
        <v>170.07057331827122</v>
      </c>
      <c r="C110" s="70">
        <f>A110*Sheet1!D29</f>
        <v>127.19999999999999</v>
      </c>
      <c r="E110" s="70">
        <f t="shared" si="4"/>
        <v>42.87057331827122</v>
      </c>
      <c r="O110" s="70">
        <f>Sheet1!F65</f>
        <v>0.38154657634630845</v>
      </c>
    </row>
    <row r="111" spans="1:15" ht="12.75">
      <c r="A111">
        <v>10.7</v>
      </c>
      <c r="B111" s="70">
        <f t="shared" si="3"/>
        <v>172.08326752588883</v>
      </c>
      <c r="C111" s="70">
        <f>A111*Sheet1!D29</f>
        <v>128.39999999999998</v>
      </c>
      <c r="E111" s="70">
        <f t="shared" si="4"/>
        <v>43.683267525888844</v>
      </c>
      <c r="O111" s="70">
        <f>Sheet1!F65</f>
        <v>0.38154657634630845</v>
      </c>
    </row>
    <row r="112" spans="1:15" ht="12.75">
      <c r="A112">
        <v>10.8</v>
      </c>
      <c r="B112" s="70">
        <f t="shared" si="3"/>
        <v>174.10359266503343</v>
      </c>
      <c r="C112" s="70">
        <f>A112*Sheet1!D29</f>
        <v>129.60000000000002</v>
      </c>
      <c r="E112" s="70">
        <f t="shared" si="4"/>
        <v>44.50359266503342</v>
      </c>
      <c r="O112" s="70">
        <f>Sheet1!F65</f>
        <v>0.38154657634630845</v>
      </c>
    </row>
    <row r="113" spans="1:15" ht="12.75">
      <c r="A113">
        <v>10.9</v>
      </c>
      <c r="B113" s="70">
        <f t="shared" si="3"/>
        <v>176.1315487357049</v>
      </c>
      <c r="C113" s="70">
        <f>A113*Sheet1!D29</f>
        <v>130.8</v>
      </c>
      <c r="E113" s="70">
        <f t="shared" si="4"/>
        <v>45.33154873570491</v>
      </c>
      <c r="O113" s="70">
        <f>Sheet1!F65</f>
        <v>0.38154657634630845</v>
      </c>
    </row>
    <row r="114" spans="1:15" ht="12.75">
      <c r="A114">
        <v>11</v>
      </c>
      <c r="B114" s="70">
        <f t="shared" si="3"/>
        <v>178.16713573790332</v>
      </c>
      <c r="C114" s="70">
        <f>A114*Sheet1!D29</f>
        <v>132</v>
      </c>
      <c r="E114" s="70">
        <f t="shared" si="4"/>
        <v>46.16713573790332</v>
      </c>
      <c r="O114" s="70">
        <f>Sheet1!F65</f>
        <v>0.38154657634630845</v>
      </c>
    </row>
    <row r="115" spans="1:15" ht="12.75">
      <c r="A115">
        <v>11.1</v>
      </c>
      <c r="B115" s="70">
        <f t="shared" si="3"/>
        <v>180.21035367162864</v>
      </c>
      <c r="C115" s="70">
        <f>A115*Sheet1!D29</f>
        <v>133.2</v>
      </c>
      <c r="E115" s="70">
        <f t="shared" si="4"/>
        <v>47.010353671628664</v>
      </c>
      <c r="O115" s="70">
        <f>Sheet1!F65</f>
        <v>0.38154657634630845</v>
      </c>
    </row>
    <row r="116" spans="1:15" ht="12.75">
      <c r="A116">
        <v>11.2</v>
      </c>
      <c r="B116" s="70">
        <f t="shared" si="3"/>
        <v>182.2612025368809</v>
      </c>
      <c r="C116" s="70">
        <f>A116*Sheet1!D29</f>
        <v>134.39999999999998</v>
      </c>
      <c r="E116" s="70">
        <f t="shared" si="4"/>
        <v>47.861202536880924</v>
      </c>
      <c r="O116" s="70">
        <f>Sheet1!F65</f>
        <v>0.38154657634630845</v>
      </c>
    </row>
    <row r="117" spans="1:15" ht="12.75">
      <c r="A117">
        <v>11.3</v>
      </c>
      <c r="B117" s="70">
        <f t="shared" si="3"/>
        <v>184.31968233366015</v>
      </c>
      <c r="C117" s="70">
        <f>A117*Sheet1!D29</f>
        <v>135.60000000000002</v>
      </c>
      <c r="E117" s="70">
        <f t="shared" si="4"/>
        <v>48.71968233366013</v>
      </c>
      <c r="O117" s="70">
        <f>Sheet1!F65</f>
        <v>0.38154657634630845</v>
      </c>
    </row>
    <row r="118" spans="1:15" ht="12.75">
      <c r="A118">
        <v>11.4</v>
      </c>
      <c r="B118" s="70">
        <f t="shared" si="3"/>
        <v>186.38579306196627</v>
      </c>
      <c r="C118" s="70">
        <f>A118*Sheet1!D29</f>
        <v>136.8</v>
      </c>
      <c r="E118" s="70">
        <f t="shared" si="4"/>
        <v>49.58579306196625</v>
      </c>
      <c r="O118" s="70">
        <f>Sheet1!F65</f>
        <v>0.38154657634630845</v>
      </c>
    </row>
    <row r="119" spans="1:15" ht="12.75">
      <c r="A119">
        <v>11.5</v>
      </c>
      <c r="B119" s="70">
        <f t="shared" si="3"/>
        <v>188.4595347217993</v>
      </c>
      <c r="C119" s="70">
        <f>A119*Sheet1!D29</f>
        <v>138</v>
      </c>
      <c r="E119" s="70">
        <f t="shared" si="4"/>
        <v>50.459534721799294</v>
      </c>
      <c r="O119" s="70">
        <f>Sheet1!F65</f>
        <v>0.38154657634630845</v>
      </c>
    </row>
    <row r="120" spans="1:15" ht="12.75">
      <c r="A120">
        <v>11.6</v>
      </c>
      <c r="B120" s="70">
        <f t="shared" si="3"/>
        <v>190.54090731315927</v>
      </c>
      <c r="C120" s="70">
        <f>A120*Sheet1!D29</f>
        <v>139.2</v>
      </c>
      <c r="E120" s="70">
        <f t="shared" si="4"/>
        <v>51.34090731315926</v>
      </c>
      <c r="O120" s="70">
        <f>Sheet1!F65</f>
        <v>0.38154657634630845</v>
      </c>
    </row>
    <row r="121" spans="1:15" ht="12.75">
      <c r="A121">
        <v>11.7</v>
      </c>
      <c r="B121" s="70">
        <f t="shared" si="3"/>
        <v>192.62991083604612</v>
      </c>
      <c r="C121" s="70">
        <f>A121*Sheet1!D29</f>
        <v>140.39999999999998</v>
      </c>
      <c r="E121" s="70">
        <f t="shared" si="4"/>
        <v>52.22991083604616</v>
      </c>
      <c r="O121" s="70">
        <f>Sheet1!F65</f>
        <v>0.38154657634630845</v>
      </c>
    </row>
    <row r="122" spans="1:15" ht="12.75">
      <c r="A122">
        <v>11.8</v>
      </c>
      <c r="B122" s="70">
        <f t="shared" si="3"/>
        <v>194.72654529046002</v>
      </c>
      <c r="C122" s="70">
        <f>A122*Sheet1!D29</f>
        <v>141.60000000000002</v>
      </c>
      <c r="E122" s="70">
        <f t="shared" si="4"/>
        <v>53.126545290459994</v>
      </c>
      <c r="O122" s="70">
        <f>Sheet1!F65</f>
        <v>0.38154657634630845</v>
      </c>
    </row>
    <row r="123" spans="1:15" ht="12.75">
      <c r="A123">
        <v>11.9</v>
      </c>
      <c r="B123" s="70">
        <f t="shared" si="3"/>
        <v>196.83081067640074</v>
      </c>
      <c r="C123" s="70">
        <f>A123*Sheet1!D29</f>
        <v>142.8</v>
      </c>
      <c r="E123" s="70">
        <f t="shared" si="4"/>
        <v>54.03081067640075</v>
      </c>
      <c r="O123" s="70">
        <f>Sheet1!F65</f>
        <v>0.38154657634630845</v>
      </c>
    </row>
    <row r="124" spans="1:15" ht="12.75">
      <c r="A124">
        <v>12</v>
      </c>
      <c r="B124" s="70">
        <f t="shared" si="3"/>
        <v>198.94270699386843</v>
      </c>
      <c r="C124" s="70">
        <f>A124*Sheet1!D29</f>
        <v>144</v>
      </c>
      <c r="E124" s="70">
        <f t="shared" si="4"/>
        <v>54.94270699386842</v>
      </c>
      <c r="O124" s="70">
        <f>Sheet1!F65</f>
        <v>0.38154657634630845</v>
      </c>
    </row>
    <row r="125" spans="1:15" ht="12.75">
      <c r="A125">
        <v>12.1</v>
      </c>
      <c r="B125" s="70">
        <f t="shared" si="3"/>
        <v>201.062234242863</v>
      </c>
      <c r="C125" s="70">
        <f>A125*Sheet1!D29</f>
        <v>145.2</v>
      </c>
      <c r="E125" s="70">
        <f t="shared" si="4"/>
        <v>55.86223424286302</v>
      </c>
      <c r="O125" s="70">
        <f>Sheet1!F65</f>
        <v>0.38154657634630845</v>
      </c>
    </row>
    <row r="126" spans="1:15" ht="12.75">
      <c r="A126">
        <v>12.2</v>
      </c>
      <c r="B126" s="70">
        <f t="shared" si="3"/>
        <v>203.1893924233845</v>
      </c>
      <c r="C126" s="70">
        <f>A126*Sheet1!D29</f>
        <v>146.39999999999998</v>
      </c>
      <c r="E126" s="70">
        <f t="shared" si="4"/>
        <v>56.78939242338454</v>
      </c>
      <c r="O126" s="70">
        <f>Sheet1!F65</f>
        <v>0.38154657634630845</v>
      </c>
    </row>
    <row r="127" spans="1:15" ht="12.75">
      <c r="A127">
        <v>12.3</v>
      </c>
      <c r="B127" s="70">
        <f t="shared" si="3"/>
        <v>205.32418153543304</v>
      </c>
      <c r="C127" s="70">
        <f>A127*Sheet1!D29</f>
        <v>147.60000000000002</v>
      </c>
      <c r="E127" s="70">
        <f t="shared" si="4"/>
        <v>57.72418153543301</v>
      </c>
      <c r="O127" s="70">
        <f>Sheet1!F65</f>
        <v>0.38154657634630845</v>
      </c>
    </row>
    <row r="128" spans="1:15" ht="12.75">
      <c r="A128">
        <v>12.4</v>
      </c>
      <c r="B128" s="70">
        <f t="shared" si="3"/>
        <v>207.4666015790084</v>
      </c>
      <c r="C128" s="70">
        <f>A128*Sheet1!D29</f>
        <v>148.8</v>
      </c>
      <c r="E128" s="70">
        <f t="shared" si="4"/>
        <v>58.66660157900839</v>
      </c>
      <c r="O128" s="70">
        <f>Sheet1!F65</f>
        <v>0.38154657634630845</v>
      </c>
    </row>
    <row r="129" spans="1:15" ht="12.75">
      <c r="A129">
        <v>12.5</v>
      </c>
      <c r="B129" s="70">
        <f t="shared" si="3"/>
        <v>209.6166525541107</v>
      </c>
      <c r="C129" s="70">
        <f>A129*Sheet1!D29</f>
        <v>150</v>
      </c>
      <c r="E129" s="70">
        <f t="shared" si="4"/>
        <v>59.61665255411069</v>
      </c>
      <c r="O129" s="70">
        <f>Sheet1!F65</f>
        <v>0.38154657634630845</v>
      </c>
    </row>
    <row r="130" spans="1:15" ht="12.75">
      <c r="A130">
        <v>12.6</v>
      </c>
      <c r="B130" s="70">
        <f t="shared" si="3"/>
        <v>211.7743344607399</v>
      </c>
      <c r="C130" s="70">
        <f>A130*Sheet1!D29</f>
        <v>151.2</v>
      </c>
      <c r="E130" s="70">
        <f t="shared" si="4"/>
        <v>60.57433446073993</v>
      </c>
      <c r="O130" s="70">
        <f>Sheet1!F65</f>
        <v>0.38154657634630845</v>
      </c>
    </row>
    <row r="131" spans="1:15" ht="12.75">
      <c r="A131">
        <v>12.7</v>
      </c>
      <c r="B131" s="70">
        <f t="shared" si="3"/>
        <v>213.93964729889606</v>
      </c>
      <c r="C131" s="70">
        <f>A131*Sheet1!D29</f>
        <v>152.39999999999998</v>
      </c>
      <c r="E131" s="70">
        <f t="shared" si="4"/>
        <v>61.539647298896085</v>
      </c>
      <c r="O131" s="70">
        <f>Sheet1!F65</f>
        <v>0.38154657634630845</v>
      </c>
    </row>
    <row r="132" spans="1:15" ht="12.75">
      <c r="A132">
        <v>12.8</v>
      </c>
      <c r="B132" s="70">
        <f t="shared" si="3"/>
        <v>216.1125910685792</v>
      </c>
      <c r="C132" s="70">
        <f>A132*Sheet1!D29</f>
        <v>153.60000000000002</v>
      </c>
      <c r="E132" s="70">
        <f t="shared" si="4"/>
        <v>62.51259106857919</v>
      </c>
      <c r="O132" s="70">
        <f>Sheet1!F65</f>
        <v>0.38154657634630845</v>
      </c>
    </row>
    <row r="133" spans="1:15" ht="12.75">
      <c r="A133">
        <v>12.9</v>
      </c>
      <c r="B133" s="70">
        <f aca="true" t="shared" si="5" ref="B133:B196">C133+E133</f>
        <v>218.2931657697892</v>
      </c>
      <c r="C133" s="70">
        <f>A133*Sheet1!D29</f>
        <v>154.8</v>
      </c>
      <c r="E133" s="70">
        <f aca="true" t="shared" si="6" ref="E133:E196">(A133*A133)*O133</f>
        <v>63.49316576978919</v>
      </c>
      <c r="O133" s="70">
        <f>Sheet1!F65</f>
        <v>0.38154657634630845</v>
      </c>
    </row>
    <row r="134" spans="1:15" ht="12.75">
      <c r="A134">
        <v>13</v>
      </c>
      <c r="B134" s="70">
        <f t="shared" si="5"/>
        <v>220.48137140252612</v>
      </c>
      <c r="C134" s="70">
        <f>A134*Sheet1!D29</f>
        <v>156</v>
      </c>
      <c r="E134" s="70">
        <f t="shared" si="6"/>
        <v>64.48137140252612</v>
      </c>
      <c r="O134" s="70">
        <f>Sheet1!F65</f>
        <v>0.38154657634630845</v>
      </c>
    </row>
    <row r="135" spans="1:15" ht="12.75">
      <c r="A135">
        <v>13.1</v>
      </c>
      <c r="B135" s="70">
        <f t="shared" si="5"/>
        <v>222.67720796678998</v>
      </c>
      <c r="C135" s="70">
        <f>A135*Sheet1!D29</f>
        <v>157.2</v>
      </c>
      <c r="E135" s="70">
        <f t="shared" si="6"/>
        <v>65.47720796678999</v>
      </c>
      <c r="O135" s="70">
        <f>Sheet1!F65</f>
        <v>0.38154657634630845</v>
      </c>
    </row>
    <row r="136" spans="1:15" ht="12.75">
      <c r="A136">
        <v>13.2</v>
      </c>
      <c r="B136" s="70">
        <f t="shared" si="5"/>
        <v>224.88067546258077</v>
      </c>
      <c r="C136" s="70">
        <f>A136*Sheet1!D29</f>
        <v>158.39999999999998</v>
      </c>
      <c r="E136" s="70">
        <f t="shared" si="6"/>
        <v>66.48067546258078</v>
      </c>
      <c r="O136" s="70">
        <f>Sheet1!F65</f>
        <v>0.38154657634630845</v>
      </c>
    </row>
    <row r="137" spans="1:15" ht="12.75">
      <c r="A137">
        <v>13.3</v>
      </c>
      <c r="B137" s="70">
        <f t="shared" si="5"/>
        <v>227.09177388989855</v>
      </c>
      <c r="C137" s="70">
        <f>A137*Sheet1!D29</f>
        <v>159.60000000000002</v>
      </c>
      <c r="E137" s="70">
        <f t="shared" si="6"/>
        <v>67.49177388989851</v>
      </c>
      <c r="O137" s="70">
        <f>Sheet1!F65</f>
        <v>0.38154657634630845</v>
      </c>
    </row>
    <row r="138" spans="1:15" ht="12.75">
      <c r="A138">
        <v>13.4</v>
      </c>
      <c r="B138" s="70">
        <f t="shared" si="5"/>
        <v>229.31050324874315</v>
      </c>
      <c r="C138" s="70">
        <f>A138*Sheet1!D29</f>
        <v>160.8</v>
      </c>
      <c r="E138" s="70">
        <f t="shared" si="6"/>
        <v>68.51050324874315</v>
      </c>
      <c r="O138" s="70">
        <f>Sheet1!F65</f>
        <v>0.38154657634630845</v>
      </c>
    </row>
    <row r="139" spans="1:15" ht="12.75">
      <c r="A139">
        <v>13.5</v>
      </c>
      <c r="B139" s="70">
        <f t="shared" si="5"/>
        <v>231.53686353911473</v>
      </c>
      <c r="C139" s="70">
        <f>A139*Sheet1!D29</f>
        <v>162</v>
      </c>
      <c r="E139" s="70">
        <f t="shared" si="6"/>
        <v>69.53686353911472</v>
      </c>
      <c r="O139" s="70">
        <f>Sheet1!F65</f>
        <v>0.38154657634630845</v>
      </c>
    </row>
    <row r="140" spans="1:15" ht="12.75">
      <c r="A140">
        <v>13.6</v>
      </c>
      <c r="B140" s="70">
        <f t="shared" si="5"/>
        <v>233.7708547610132</v>
      </c>
      <c r="C140" s="70">
        <f>A140*Sheet1!D29</f>
        <v>163.2</v>
      </c>
      <c r="E140" s="70">
        <f t="shared" si="6"/>
        <v>70.57085476101321</v>
      </c>
      <c r="O140" s="70">
        <f>Sheet1!F65</f>
        <v>0.38154657634630845</v>
      </c>
    </row>
    <row r="141" spans="1:15" ht="12.75">
      <c r="A141">
        <v>13.7</v>
      </c>
      <c r="B141" s="70">
        <f t="shared" si="5"/>
        <v>236.0124769144386</v>
      </c>
      <c r="C141" s="70">
        <f>A141*Sheet1!D29</f>
        <v>164.39999999999998</v>
      </c>
      <c r="E141" s="70">
        <f t="shared" si="6"/>
        <v>71.61247691443862</v>
      </c>
      <c r="O141" s="70">
        <f>Sheet1!F65</f>
        <v>0.38154657634630845</v>
      </c>
    </row>
    <row r="142" spans="1:15" ht="12.75">
      <c r="A142">
        <v>13.8</v>
      </c>
      <c r="B142" s="70">
        <f t="shared" si="5"/>
        <v>238.261729999391</v>
      </c>
      <c r="C142" s="70">
        <f>A142*Sheet1!D29</f>
        <v>165.60000000000002</v>
      </c>
      <c r="E142" s="70">
        <f t="shared" si="6"/>
        <v>72.66172999939099</v>
      </c>
      <c r="O142" s="70">
        <f>Sheet1!F65</f>
        <v>0.38154657634630845</v>
      </c>
    </row>
    <row r="143" spans="1:15" ht="12.75">
      <c r="A143">
        <v>13.9</v>
      </c>
      <c r="B143" s="70">
        <f t="shared" si="5"/>
        <v>240.51861401587027</v>
      </c>
      <c r="C143" s="70">
        <f>A143*Sheet1!D29</f>
        <v>166.8</v>
      </c>
      <c r="E143" s="70">
        <f t="shared" si="6"/>
        <v>73.71861401587026</v>
      </c>
      <c r="O143" s="70">
        <f>Sheet1!F65</f>
        <v>0.38154657634630845</v>
      </c>
    </row>
    <row r="144" spans="1:15" ht="12.75">
      <c r="A144">
        <v>14</v>
      </c>
      <c r="B144" s="70">
        <f t="shared" si="5"/>
        <v>242.78312896387644</v>
      </c>
      <c r="C144" s="70">
        <f>A144*Sheet1!D29</f>
        <v>168</v>
      </c>
      <c r="E144" s="70">
        <f t="shared" si="6"/>
        <v>74.78312896387645</v>
      </c>
      <c r="O144" s="70">
        <f>Sheet1!F65</f>
        <v>0.38154657634630845</v>
      </c>
    </row>
    <row r="145" spans="1:15" ht="12.75">
      <c r="A145">
        <v>14.1</v>
      </c>
      <c r="B145" s="70">
        <f t="shared" si="5"/>
        <v>245.05527484340956</v>
      </c>
      <c r="C145" s="70">
        <f>A145*Sheet1!D29</f>
        <v>169.2</v>
      </c>
      <c r="E145" s="70">
        <f t="shared" si="6"/>
        <v>75.85527484340959</v>
      </c>
      <c r="O145" s="70">
        <f>Sheet1!F65</f>
        <v>0.38154657634630845</v>
      </c>
    </row>
    <row r="146" spans="1:15" ht="12.75">
      <c r="A146">
        <v>14.2</v>
      </c>
      <c r="B146" s="70">
        <f t="shared" si="5"/>
        <v>247.33505165446962</v>
      </c>
      <c r="C146" s="70">
        <f>A146*Sheet1!D29</f>
        <v>170.39999999999998</v>
      </c>
      <c r="E146" s="70">
        <f t="shared" si="6"/>
        <v>76.93505165446963</v>
      </c>
      <c r="O146" s="70">
        <f>Sheet1!F65</f>
        <v>0.38154657634630845</v>
      </c>
    </row>
    <row r="147" spans="1:15" ht="12.75">
      <c r="A147">
        <v>14.3</v>
      </c>
      <c r="B147" s="70">
        <f t="shared" si="5"/>
        <v>249.62245939705664</v>
      </c>
      <c r="C147" s="70">
        <f>A147*Sheet1!D29</f>
        <v>171.60000000000002</v>
      </c>
      <c r="E147" s="70">
        <f t="shared" si="6"/>
        <v>78.02245939705662</v>
      </c>
      <c r="O147" s="70">
        <f>Sheet1!F65</f>
        <v>0.38154657634630845</v>
      </c>
    </row>
    <row r="148" spans="1:15" ht="12.75">
      <c r="A148">
        <v>14.4</v>
      </c>
      <c r="B148" s="70">
        <f t="shared" si="5"/>
        <v>251.91749807117054</v>
      </c>
      <c r="C148" s="70">
        <f>A148*Sheet1!D29</f>
        <v>172.8</v>
      </c>
      <c r="E148" s="70">
        <f t="shared" si="6"/>
        <v>79.11749807117053</v>
      </c>
      <c r="O148" s="70">
        <f>Sheet1!F65</f>
        <v>0.38154657634630845</v>
      </c>
    </row>
    <row r="149" spans="1:15" ht="12.75">
      <c r="A149">
        <v>14.5</v>
      </c>
      <c r="B149" s="70">
        <f t="shared" si="5"/>
        <v>254.22016767681134</v>
      </c>
      <c r="C149" s="70">
        <f>A149*Sheet1!D29</f>
        <v>174</v>
      </c>
      <c r="E149" s="70">
        <f t="shared" si="6"/>
        <v>80.22016767681136</v>
      </c>
      <c r="O149" s="70">
        <f>Sheet1!F65</f>
        <v>0.38154657634630845</v>
      </c>
    </row>
    <row r="150" spans="1:15" ht="12.75">
      <c r="A150">
        <v>14.6</v>
      </c>
      <c r="B150" s="70">
        <f t="shared" si="5"/>
        <v>256.5304682139791</v>
      </c>
      <c r="C150" s="70">
        <f>A150*Sheet1!D29</f>
        <v>175.2</v>
      </c>
      <c r="E150" s="70">
        <f t="shared" si="6"/>
        <v>81.3304682139791</v>
      </c>
      <c r="O150" s="70">
        <f>Sheet1!F65</f>
        <v>0.38154657634630845</v>
      </c>
    </row>
    <row r="151" spans="1:15" ht="12.75">
      <c r="A151">
        <v>14.7</v>
      </c>
      <c r="B151" s="70">
        <f t="shared" si="5"/>
        <v>258.84839968267374</v>
      </c>
      <c r="C151" s="70">
        <f>A151*Sheet1!D29</f>
        <v>176.39999999999998</v>
      </c>
      <c r="E151" s="70">
        <f t="shared" si="6"/>
        <v>82.44839968267378</v>
      </c>
      <c r="O151" s="70">
        <f>Sheet1!F65</f>
        <v>0.38154657634630845</v>
      </c>
    </row>
    <row r="152" spans="1:15" ht="12.75">
      <c r="A152">
        <v>14.8</v>
      </c>
      <c r="B152" s="70">
        <f t="shared" si="5"/>
        <v>261.1739620828954</v>
      </c>
      <c r="C152" s="70">
        <f>A152*Sheet1!D29</f>
        <v>177.60000000000002</v>
      </c>
      <c r="E152" s="70">
        <f t="shared" si="6"/>
        <v>83.5739620828954</v>
      </c>
      <c r="O152" s="70">
        <f>Sheet1!F65</f>
        <v>0.38154657634630845</v>
      </c>
    </row>
    <row r="153" spans="1:15" ht="12.75">
      <c r="A153">
        <v>14.9</v>
      </c>
      <c r="B153" s="70">
        <f t="shared" si="5"/>
        <v>263.507155414644</v>
      </c>
      <c r="C153" s="70">
        <f>A153*Sheet1!D29</f>
        <v>178.8</v>
      </c>
      <c r="E153" s="70">
        <f t="shared" si="6"/>
        <v>84.70715541464395</v>
      </c>
      <c r="O153" s="70">
        <f>Sheet1!F65</f>
        <v>0.38154657634630845</v>
      </c>
    </row>
    <row r="154" spans="1:15" ht="12.75">
      <c r="A154">
        <v>15</v>
      </c>
      <c r="B154" s="70">
        <f t="shared" si="5"/>
        <v>265.8479796779194</v>
      </c>
      <c r="C154" s="70">
        <f>A154*Sheet1!D29</f>
        <v>180</v>
      </c>
      <c r="E154" s="70">
        <f t="shared" si="6"/>
        <v>85.8479796779194</v>
      </c>
      <c r="O154" s="70">
        <f>Sheet1!F65</f>
        <v>0.38154657634630845</v>
      </c>
    </row>
    <row r="155" spans="1:15" ht="12.75">
      <c r="A155">
        <v>15.1</v>
      </c>
      <c r="B155" s="70">
        <f t="shared" si="5"/>
        <v>268.1964348727218</v>
      </c>
      <c r="C155" s="70">
        <f>A155*Sheet1!D29</f>
        <v>181.2</v>
      </c>
      <c r="E155" s="70">
        <f t="shared" si="6"/>
        <v>86.99643487272179</v>
      </c>
      <c r="O155" s="70">
        <f>Sheet1!F65</f>
        <v>0.38154657634630845</v>
      </c>
    </row>
    <row r="156" spans="1:15" ht="12.75">
      <c r="A156">
        <v>15.2</v>
      </c>
      <c r="B156" s="70">
        <f t="shared" si="5"/>
        <v>270.55252099905107</v>
      </c>
      <c r="C156" s="70">
        <f>A156*Sheet1!D29</f>
        <v>182.39999999999998</v>
      </c>
      <c r="E156" s="70">
        <f t="shared" si="6"/>
        <v>88.1525209990511</v>
      </c>
      <c r="O156" s="70">
        <f>Sheet1!F65</f>
        <v>0.38154657634630845</v>
      </c>
    </row>
    <row r="157" spans="1:15" ht="12.75">
      <c r="A157">
        <v>15.3</v>
      </c>
      <c r="B157" s="70">
        <f t="shared" si="5"/>
        <v>272.9162380569074</v>
      </c>
      <c r="C157" s="70">
        <f>A157*Sheet1!D29</f>
        <v>183.60000000000002</v>
      </c>
      <c r="E157" s="70">
        <f t="shared" si="6"/>
        <v>89.31623805690735</v>
      </c>
      <c r="O157" s="70">
        <f>Sheet1!F65</f>
        <v>0.38154657634630845</v>
      </c>
    </row>
    <row r="158" spans="1:15" ht="12.75">
      <c r="A158">
        <v>15.4</v>
      </c>
      <c r="B158" s="70">
        <f t="shared" si="5"/>
        <v>275.2875860462905</v>
      </c>
      <c r="C158" s="70">
        <f>A158*Sheet1!D29</f>
        <v>184.8</v>
      </c>
      <c r="E158" s="70">
        <f t="shared" si="6"/>
        <v>90.48758604629052</v>
      </c>
      <c r="O158" s="70">
        <f>Sheet1!F65</f>
        <v>0.38154657634630845</v>
      </c>
    </row>
    <row r="159" spans="1:15" ht="12.75">
      <c r="A159">
        <v>15.5</v>
      </c>
      <c r="B159" s="70">
        <f t="shared" si="5"/>
        <v>277.6665649672006</v>
      </c>
      <c r="C159" s="70">
        <f>A159*Sheet1!D29</f>
        <v>186</v>
      </c>
      <c r="E159" s="70">
        <f t="shared" si="6"/>
        <v>91.6665649672006</v>
      </c>
      <c r="O159" s="70">
        <f>Sheet1!F65</f>
        <v>0.38154657634630845</v>
      </c>
    </row>
    <row r="160" spans="1:15" ht="12.75">
      <c r="A160">
        <v>15.6</v>
      </c>
      <c r="B160" s="70">
        <f t="shared" si="5"/>
        <v>280.0531748196376</v>
      </c>
      <c r="C160" s="70">
        <f>A160*Sheet1!D29</f>
        <v>187.2</v>
      </c>
      <c r="E160" s="70">
        <f t="shared" si="6"/>
        <v>92.85317481963762</v>
      </c>
      <c r="O160" s="70">
        <f>Sheet1!F65</f>
        <v>0.38154657634630845</v>
      </c>
    </row>
    <row r="161" spans="1:15" ht="12.75">
      <c r="A161">
        <v>15.7</v>
      </c>
      <c r="B161" s="70">
        <f t="shared" si="5"/>
        <v>282.44741560360154</v>
      </c>
      <c r="C161" s="70">
        <f>A161*Sheet1!D29</f>
        <v>188.39999999999998</v>
      </c>
      <c r="E161" s="70">
        <f t="shared" si="6"/>
        <v>94.04741560360156</v>
      </c>
      <c r="O161" s="70">
        <f>Sheet1!F65</f>
        <v>0.38154657634630845</v>
      </c>
    </row>
    <row r="162" spans="1:15" ht="12.75">
      <c r="A162">
        <v>15.8</v>
      </c>
      <c r="B162" s="70">
        <f t="shared" si="5"/>
        <v>284.84928731909247</v>
      </c>
      <c r="C162" s="70">
        <f>A162*Sheet1!D29</f>
        <v>189.60000000000002</v>
      </c>
      <c r="E162" s="70">
        <f t="shared" si="6"/>
        <v>95.24928731909245</v>
      </c>
      <c r="O162" s="70">
        <f>Sheet1!F65</f>
        <v>0.38154657634630845</v>
      </c>
    </row>
    <row r="163" spans="1:15" ht="12.75">
      <c r="A163">
        <v>15.9</v>
      </c>
      <c r="B163" s="70">
        <f t="shared" si="5"/>
        <v>287.25878996611027</v>
      </c>
      <c r="C163" s="70">
        <f>A163*Sheet1!D29</f>
        <v>190.8</v>
      </c>
      <c r="E163" s="70">
        <f t="shared" si="6"/>
        <v>96.45878996611025</v>
      </c>
      <c r="O163" s="70">
        <f>Sheet1!F65</f>
        <v>0.38154657634630845</v>
      </c>
    </row>
    <row r="164" spans="1:15" ht="12.75">
      <c r="A164">
        <v>16</v>
      </c>
      <c r="B164" s="70">
        <f t="shared" si="5"/>
        <v>289.67592354465495</v>
      </c>
      <c r="C164" s="70">
        <f>A164*Sheet1!D29</f>
        <v>192</v>
      </c>
      <c r="E164" s="70">
        <f t="shared" si="6"/>
        <v>97.67592354465496</v>
      </c>
      <c r="O164" s="70">
        <f>Sheet1!F65</f>
        <v>0.38154657634630845</v>
      </c>
    </row>
    <row r="165" spans="1:15" ht="12.75">
      <c r="A165">
        <v>16.1</v>
      </c>
      <c r="B165" s="70">
        <f t="shared" si="5"/>
        <v>292.1006880547267</v>
      </c>
      <c r="C165" s="70">
        <f>A165*Sheet1!D29</f>
        <v>193.20000000000002</v>
      </c>
      <c r="E165" s="70">
        <f t="shared" si="6"/>
        <v>98.90068805472663</v>
      </c>
      <c r="O165" s="70">
        <f>Sheet1!F65</f>
        <v>0.38154657634630845</v>
      </c>
    </row>
    <row r="166" spans="1:15" ht="12.75">
      <c r="A166">
        <v>16.2</v>
      </c>
      <c r="B166" s="70">
        <f t="shared" si="5"/>
        <v>294.53308349632516</v>
      </c>
      <c r="C166" s="70">
        <f>A166*Sheet1!D29</f>
        <v>194.39999999999998</v>
      </c>
      <c r="E166" s="70">
        <f t="shared" si="6"/>
        <v>100.13308349632518</v>
      </c>
      <c r="O166" s="70">
        <f>Sheet1!F65</f>
        <v>0.38154657634630845</v>
      </c>
    </row>
    <row r="167" spans="1:15" ht="12.75">
      <c r="A167">
        <v>16.3</v>
      </c>
      <c r="B167" s="70">
        <f t="shared" si="5"/>
        <v>296.9731098694507</v>
      </c>
      <c r="C167" s="70">
        <f>A167*Sheet1!D29</f>
        <v>195.60000000000002</v>
      </c>
      <c r="E167" s="70">
        <f t="shared" si="6"/>
        <v>101.37310986945069</v>
      </c>
      <c r="O167" s="70">
        <f>Sheet1!F65</f>
        <v>0.38154657634630845</v>
      </c>
    </row>
    <row r="168" spans="1:15" ht="12.75">
      <c r="A168">
        <v>16.4</v>
      </c>
      <c r="B168" s="70">
        <f t="shared" si="5"/>
        <v>299.4207671741031</v>
      </c>
      <c r="C168" s="70">
        <f>A168*Sheet1!D29</f>
        <v>196.79999999999998</v>
      </c>
      <c r="E168" s="70">
        <f t="shared" si="6"/>
        <v>102.62076717410311</v>
      </c>
      <c r="O168" s="70">
        <f>Sheet1!F65</f>
        <v>0.38154657634630845</v>
      </c>
    </row>
    <row r="169" spans="1:15" ht="12.75">
      <c r="A169">
        <v>16.5</v>
      </c>
      <c r="B169" s="70">
        <f t="shared" si="5"/>
        <v>301.87605541028245</v>
      </c>
      <c r="C169" s="70">
        <f>A169*Sheet1!D29</f>
        <v>198</v>
      </c>
      <c r="E169" s="70">
        <f t="shared" si="6"/>
        <v>103.87605541028248</v>
      </c>
      <c r="O169" s="70">
        <f>Sheet1!F65</f>
        <v>0.38154657634630845</v>
      </c>
    </row>
    <row r="170" spans="1:15" ht="12.75">
      <c r="A170">
        <v>16.6</v>
      </c>
      <c r="B170" s="70">
        <f t="shared" si="5"/>
        <v>304.3389745779888</v>
      </c>
      <c r="C170" s="70">
        <f>A170*Sheet1!D29</f>
        <v>199.20000000000002</v>
      </c>
      <c r="E170" s="70">
        <f t="shared" si="6"/>
        <v>105.13897457798878</v>
      </c>
      <c r="O170" s="70">
        <f>Sheet1!F65</f>
        <v>0.38154657634630845</v>
      </c>
    </row>
    <row r="171" spans="1:15" ht="12.75">
      <c r="A171">
        <v>16.7</v>
      </c>
      <c r="B171" s="70">
        <f t="shared" si="5"/>
        <v>306.80952467722193</v>
      </c>
      <c r="C171" s="70">
        <f>A171*Sheet1!D29</f>
        <v>200.39999999999998</v>
      </c>
      <c r="E171" s="70">
        <f t="shared" si="6"/>
        <v>106.40952467722195</v>
      </c>
      <c r="O171" s="70">
        <f>Sheet1!F65</f>
        <v>0.38154657634630845</v>
      </c>
    </row>
    <row r="172" spans="1:15" ht="12.75">
      <c r="A172">
        <v>16.8</v>
      </c>
      <c r="B172" s="70">
        <f t="shared" si="5"/>
        <v>309.2877057079821</v>
      </c>
      <c r="C172" s="70">
        <f>A172*Sheet1!D29</f>
        <v>201.60000000000002</v>
      </c>
      <c r="E172" s="70">
        <f t="shared" si="6"/>
        <v>107.6877057079821</v>
      </c>
      <c r="O172" s="70">
        <f>Sheet1!F65</f>
        <v>0.38154657634630845</v>
      </c>
    </row>
    <row r="173" spans="1:15" ht="12.75">
      <c r="A173">
        <v>16.9</v>
      </c>
      <c r="B173" s="70">
        <f t="shared" si="5"/>
        <v>311.77351767026914</v>
      </c>
      <c r="C173" s="70">
        <f>A173*Sheet1!D29</f>
        <v>202.79999999999998</v>
      </c>
      <c r="E173" s="70">
        <f t="shared" si="6"/>
        <v>108.97351767026915</v>
      </c>
      <c r="O173" s="70">
        <f>Sheet1!F65</f>
        <v>0.38154657634630845</v>
      </c>
    </row>
    <row r="174" spans="1:15" ht="12.75">
      <c r="A174">
        <v>17</v>
      </c>
      <c r="B174" s="70">
        <f t="shared" si="5"/>
        <v>314.26696056408315</v>
      </c>
      <c r="C174" s="70">
        <f>A174*Sheet1!D29</f>
        <v>204</v>
      </c>
      <c r="E174" s="70">
        <f t="shared" si="6"/>
        <v>110.26696056408315</v>
      </c>
      <c r="O174" s="70">
        <f>Sheet1!F65</f>
        <v>0.38154657634630845</v>
      </c>
    </row>
    <row r="175" spans="1:15" ht="12.75">
      <c r="A175">
        <v>17.1</v>
      </c>
      <c r="B175" s="70">
        <f t="shared" si="5"/>
        <v>316.7680343894241</v>
      </c>
      <c r="C175" s="70">
        <f>A175*Sheet1!D29</f>
        <v>205.20000000000002</v>
      </c>
      <c r="E175" s="70">
        <f t="shared" si="6"/>
        <v>111.56803438942407</v>
      </c>
      <c r="O175" s="70">
        <f>Sheet1!F65</f>
        <v>0.38154657634630845</v>
      </c>
    </row>
    <row r="176" spans="1:15" ht="12.75">
      <c r="A176">
        <v>17.2</v>
      </c>
      <c r="B176" s="70">
        <f t="shared" si="5"/>
        <v>319.27673914629185</v>
      </c>
      <c r="C176" s="70">
        <f>A176*Sheet1!D29</f>
        <v>206.39999999999998</v>
      </c>
      <c r="E176" s="70">
        <f t="shared" si="6"/>
        <v>112.87673914629188</v>
      </c>
      <c r="O176" s="70">
        <f>Sheet1!F65</f>
        <v>0.38154657634630845</v>
      </c>
    </row>
    <row r="177" spans="1:15" ht="12.75">
      <c r="A177">
        <v>17.3</v>
      </c>
      <c r="B177" s="70">
        <f t="shared" si="5"/>
        <v>321.7930748346867</v>
      </c>
      <c r="C177" s="70">
        <f>A177*Sheet1!D29</f>
        <v>207.60000000000002</v>
      </c>
      <c r="E177" s="70">
        <f t="shared" si="6"/>
        <v>114.19307483468667</v>
      </c>
      <c r="O177" s="70">
        <f>Sheet1!F65</f>
        <v>0.38154657634630845</v>
      </c>
    </row>
    <row r="178" spans="1:15" ht="12.75">
      <c r="A178">
        <v>17.4</v>
      </c>
      <c r="B178" s="70">
        <f t="shared" si="5"/>
        <v>324.31704145460833</v>
      </c>
      <c r="C178" s="70">
        <f>A178*Sheet1!D29</f>
        <v>208.79999999999998</v>
      </c>
      <c r="E178" s="70">
        <f t="shared" si="6"/>
        <v>115.51704145460832</v>
      </c>
      <c r="O178" s="70">
        <f>Sheet1!F65</f>
        <v>0.38154657634630845</v>
      </c>
    </row>
    <row r="179" spans="1:15" ht="12.75">
      <c r="A179">
        <v>17.5</v>
      </c>
      <c r="B179" s="70">
        <f t="shared" si="5"/>
        <v>326.84863900605694</v>
      </c>
      <c r="C179" s="70">
        <f>A179*Sheet1!D29</f>
        <v>210</v>
      </c>
      <c r="E179" s="70">
        <f t="shared" si="6"/>
        <v>116.84863900605697</v>
      </c>
      <c r="O179" s="70">
        <f>Sheet1!F65</f>
        <v>0.38154657634630845</v>
      </c>
    </row>
    <row r="180" spans="1:15" ht="12.75">
      <c r="A180">
        <v>17.6</v>
      </c>
      <c r="B180" s="70">
        <f t="shared" si="5"/>
        <v>329.38786748903254</v>
      </c>
      <c r="C180" s="70">
        <f>A180*Sheet1!D29</f>
        <v>211.20000000000002</v>
      </c>
      <c r="E180" s="70">
        <f t="shared" si="6"/>
        <v>118.18786748903253</v>
      </c>
      <c r="O180" s="70">
        <f>Sheet1!F65</f>
        <v>0.38154657634630845</v>
      </c>
    </row>
    <row r="181" spans="1:15" ht="12.75">
      <c r="A181">
        <v>17.7</v>
      </c>
      <c r="B181" s="70">
        <f t="shared" si="5"/>
        <v>331.93472690353497</v>
      </c>
      <c r="C181" s="70">
        <f>A181*Sheet1!D29</f>
        <v>212.39999999999998</v>
      </c>
      <c r="E181" s="70">
        <f t="shared" si="6"/>
        <v>119.53472690353496</v>
      </c>
      <c r="O181" s="70">
        <f>Sheet1!F65</f>
        <v>0.38154657634630845</v>
      </c>
    </row>
    <row r="182" spans="1:15" ht="12.75">
      <c r="A182">
        <v>17.8</v>
      </c>
      <c r="B182" s="70">
        <f t="shared" si="5"/>
        <v>334.4892172495644</v>
      </c>
      <c r="C182" s="70">
        <f>A182*Sheet1!D29</f>
        <v>213.60000000000002</v>
      </c>
      <c r="E182" s="70">
        <f t="shared" si="6"/>
        <v>120.88921724956438</v>
      </c>
      <c r="O182" s="70">
        <f>Sheet1!F65</f>
        <v>0.38154657634630845</v>
      </c>
    </row>
    <row r="183" spans="1:15" ht="12.75">
      <c r="A183">
        <v>17.9</v>
      </c>
      <c r="B183" s="70">
        <f t="shared" si="5"/>
        <v>337.05133852712066</v>
      </c>
      <c r="C183" s="70">
        <f>A183*Sheet1!D29</f>
        <v>214.79999999999998</v>
      </c>
      <c r="E183" s="70">
        <f t="shared" si="6"/>
        <v>122.25133852712068</v>
      </c>
      <c r="O183" s="70">
        <f>Sheet1!F65</f>
        <v>0.38154657634630845</v>
      </c>
    </row>
    <row r="184" spans="1:15" ht="12.75">
      <c r="A184">
        <v>18</v>
      </c>
      <c r="B184" s="70">
        <f t="shared" si="5"/>
        <v>339.62109073620394</v>
      </c>
      <c r="C184" s="70">
        <f>A184*Sheet1!D29</f>
        <v>216</v>
      </c>
      <c r="E184" s="70">
        <f t="shared" si="6"/>
        <v>123.62109073620394</v>
      </c>
      <c r="O184" s="70">
        <f>Sheet1!F65</f>
        <v>0.38154657634630845</v>
      </c>
    </row>
    <row r="185" spans="1:15" ht="12.75">
      <c r="A185">
        <v>18.1</v>
      </c>
      <c r="B185" s="70">
        <f t="shared" si="5"/>
        <v>342.19847387681415</v>
      </c>
      <c r="C185" s="70">
        <f>A185*Sheet1!D29</f>
        <v>217.20000000000002</v>
      </c>
      <c r="E185" s="70">
        <f t="shared" si="6"/>
        <v>124.99847387681415</v>
      </c>
      <c r="O185" s="70">
        <f>Sheet1!F65</f>
        <v>0.38154657634630845</v>
      </c>
    </row>
    <row r="186" spans="1:15" ht="12.75">
      <c r="A186">
        <v>18.2</v>
      </c>
      <c r="B186" s="70">
        <f t="shared" si="5"/>
        <v>344.7834879489512</v>
      </c>
      <c r="C186" s="70">
        <f>A186*Sheet1!D29</f>
        <v>218.39999999999998</v>
      </c>
      <c r="E186" s="70">
        <f t="shared" si="6"/>
        <v>126.3834879489512</v>
      </c>
      <c r="O186" s="70">
        <f>Sheet1!F65</f>
        <v>0.38154657634630845</v>
      </c>
    </row>
    <row r="187" spans="1:15" ht="12.75">
      <c r="A187">
        <v>18.3</v>
      </c>
      <c r="B187" s="70">
        <f t="shared" si="5"/>
        <v>347.3761329526153</v>
      </c>
      <c r="C187" s="70">
        <f>A187*Sheet1!D29</f>
        <v>219.60000000000002</v>
      </c>
      <c r="E187" s="70">
        <f t="shared" si="6"/>
        <v>127.77613295261526</v>
      </c>
      <c r="O187" s="70">
        <f>Sheet1!F65</f>
        <v>0.38154657634630845</v>
      </c>
    </row>
    <row r="188" spans="1:15" ht="12.75">
      <c r="A188">
        <v>18.4</v>
      </c>
      <c r="B188" s="70">
        <f t="shared" si="5"/>
        <v>349.97640888780614</v>
      </c>
      <c r="C188" s="70">
        <f>A188*Sheet1!D29</f>
        <v>220.79999999999998</v>
      </c>
      <c r="E188" s="70">
        <f t="shared" si="6"/>
        <v>129.17640888780616</v>
      </c>
      <c r="O188" s="70">
        <f>Sheet1!F65</f>
        <v>0.38154657634630845</v>
      </c>
    </row>
    <row r="189" spans="1:15" ht="12.75">
      <c r="A189">
        <v>18.5</v>
      </c>
      <c r="B189" s="70">
        <f t="shared" si="5"/>
        <v>352.584315754524</v>
      </c>
      <c r="C189" s="70">
        <f>A189*Sheet1!D29</f>
        <v>222</v>
      </c>
      <c r="E189" s="70">
        <f t="shared" si="6"/>
        <v>130.58431575452406</v>
      </c>
      <c r="O189" s="70">
        <f>Sheet1!F65</f>
        <v>0.38154657634630845</v>
      </c>
    </row>
    <row r="190" spans="1:15" ht="12.75">
      <c r="A190">
        <v>18.6</v>
      </c>
      <c r="B190" s="70">
        <f t="shared" si="5"/>
        <v>355.1998535527689</v>
      </c>
      <c r="C190" s="70">
        <f>A190*Sheet1!D29</f>
        <v>223.20000000000002</v>
      </c>
      <c r="E190" s="70">
        <f t="shared" si="6"/>
        <v>131.99985355276888</v>
      </c>
      <c r="O190" s="70">
        <f>Sheet1!F65</f>
        <v>0.38154657634630845</v>
      </c>
    </row>
    <row r="191" spans="1:15" ht="12.75">
      <c r="A191">
        <v>18.7</v>
      </c>
      <c r="B191" s="70">
        <f t="shared" si="5"/>
        <v>357.8230222825406</v>
      </c>
      <c r="C191" s="70">
        <f>A191*Sheet1!D29</f>
        <v>224.39999999999998</v>
      </c>
      <c r="E191" s="70">
        <f t="shared" si="6"/>
        <v>133.42302228254061</v>
      </c>
      <c r="O191" s="70">
        <f>Sheet1!F65</f>
        <v>0.38154657634630845</v>
      </c>
    </row>
    <row r="192" spans="1:15" ht="12.75">
      <c r="A192">
        <v>18.8</v>
      </c>
      <c r="B192" s="70">
        <f t="shared" si="5"/>
        <v>360.45382194383933</v>
      </c>
      <c r="C192" s="70">
        <f>A192*Sheet1!D29</f>
        <v>225.60000000000002</v>
      </c>
      <c r="E192" s="70">
        <f t="shared" si="6"/>
        <v>134.85382194383928</v>
      </c>
      <c r="O192" s="70">
        <f>Sheet1!F65</f>
        <v>0.38154657634630845</v>
      </c>
    </row>
    <row r="193" spans="1:15" ht="12.75">
      <c r="A193">
        <v>18.9</v>
      </c>
      <c r="B193" s="70">
        <f t="shared" si="5"/>
        <v>363.0922525366648</v>
      </c>
      <c r="C193" s="70">
        <f>A193*Sheet1!D29</f>
        <v>226.79999999999998</v>
      </c>
      <c r="E193" s="70">
        <f t="shared" si="6"/>
        <v>136.29225253666482</v>
      </c>
      <c r="O193" s="70">
        <f>Sheet1!F65</f>
        <v>0.38154657634630845</v>
      </c>
    </row>
    <row r="194" spans="1:15" ht="12.75">
      <c r="A194">
        <v>19</v>
      </c>
      <c r="B194" s="70">
        <f t="shared" si="5"/>
        <v>365.7383140610174</v>
      </c>
      <c r="C194" s="70">
        <f>A194*Sheet1!D29</f>
        <v>228</v>
      </c>
      <c r="E194" s="70">
        <f t="shared" si="6"/>
        <v>137.73831406101735</v>
      </c>
      <c r="O194" s="70">
        <f>Sheet1!F65</f>
        <v>0.38154657634630845</v>
      </c>
    </row>
    <row r="195" spans="1:15" ht="12.75">
      <c r="A195">
        <v>19.1</v>
      </c>
      <c r="B195" s="70">
        <f t="shared" si="5"/>
        <v>368.3920065168968</v>
      </c>
      <c r="C195" s="70">
        <f>A195*Sheet1!D29</f>
        <v>229.20000000000002</v>
      </c>
      <c r="E195" s="70">
        <f t="shared" si="6"/>
        <v>139.1920065168968</v>
      </c>
      <c r="O195" s="70">
        <f>Sheet1!F65</f>
        <v>0.38154657634630845</v>
      </c>
    </row>
    <row r="196" spans="1:15" ht="12.75">
      <c r="A196">
        <v>19.2</v>
      </c>
      <c r="B196" s="70">
        <f t="shared" si="5"/>
        <v>371.05332990430315</v>
      </c>
      <c r="C196" s="70">
        <f>A196*Sheet1!D29</f>
        <v>230.39999999999998</v>
      </c>
      <c r="E196" s="70">
        <f t="shared" si="6"/>
        <v>140.65332990430315</v>
      </c>
      <c r="O196" s="70">
        <f>Sheet1!F65</f>
        <v>0.38154657634630845</v>
      </c>
    </row>
    <row r="197" spans="1:15" ht="12.75">
      <c r="A197">
        <v>19.3</v>
      </c>
      <c r="B197" s="70">
        <f aca="true" t="shared" si="7" ref="B197:B260">C197+E197</f>
        <v>373.72228422323644</v>
      </c>
      <c r="C197" s="70">
        <f>A197*Sheet1!D29</f>
        <v>231.60000000000002</v>
      </c>
      <c r="E197" s="70">
        <f aca="true" t="shared" si="8" ref="E197:E260">(A197*A197)*O197</f>
        <v>142.12228422323645</v>
      </c>
      <c r="O197" s="70">
        <f>Sheet1!F65</f>
        <v>0.38154657634630845</v>
      </c>
    </row>
    <row r="198" spans="1:15" ht="12.75">
      <c r="A198">
        <v>19.4</v>
      </c>
      <c r="B198" s="70">
        <f t="shared" si="7"/>
        <v>376.3988694736966</v>
      </c>
      <c r="C198" s="70">
        <f>A198*Sheet1!D29</f>
        <v>232.79999999999998</v>
      </c>
      <c r="E198" s="70">
        <f t="shared" si="8"/>
        <v>143.59886947369662</v>
      </c>
      <c r="O198" s="70">
        <f>Sheet1!F65</f>
        <v>0.38154657634630845</v>
      </c>
    </row>
    <row r="199" spans="1:15" ht="12.75">
      <c r="A199">
        <v>19.5</v>
      </c>
      <c r="B199" s="70">
        <f t="shared" si="7"/>
        <v>379.0830856556838</v>
      </c>
      <c r="C199" s="70">
        <f>A199*Sheet1!D29</f>
        <v>234</v>
      </c>
      <c r="E199" s="70">
        <f t="shared" si="8"/>
        <v>145.0830856556838</v>
      </c>
      <c r="O199" s="70">
        <f>Sheet1!F65</f>
        <v>0.38154657634630845</v>
      </c>
    </row>
    <row r="200" spans="1:15" ht="12.75">
      <c r="A200">
        <v>19.6</v>
      </c>
      <c r="B200" s="70">
        <f t="shared" si="7"/>
        <v>381.7749327691979</v>
      </c>
      <c r="C200" s="70">
        <f>A200*Sheet1!D29</f>
        <v>235.20000000000002</v>
      </c>
      <c r="E200" s="70">
        <f t="shared" si="8"/>
        <v>146.5749327691979</v>
      </c>
      <c r="O200" s="70">
        <f>Sheet1!F65</f>
        <v>0.38154657634630845</v>
      </c>
    </row>
    <row r="201" spans="1:15" ht="12.75">
      <c r="A201">
        <v>19.7</v>
      </c>
      <c r="B201" s="70">
        <f t="shared" si="7"/>
        <v>384.4744108142388</v>
      </c>
      <c r="C201" s="70">
        <f>A201*Sheet1!D29</f>
        <v>236.39999999999998</v>
      </c>
      <c r="E201" s="70">
        <f t="shared" si="8"/>
        <v>148.07441081423883</v>
      </c>
      <c r="O201" s="70">
        <f>Sheet1!F65</f>
        <v>0.38154657634630845</v>
      </c>
    </row>
    <row r="202" spans="1:15" ht="12.75">
      <c r="A202">
        <v>19.8</v>
      </c>
      <c r="B202" s="70">
        <f t="shared" si="7"/>
        <v>387.18151979080676</v>
      </c>
      <c r="C202" s="70">
        <f>A202*Sheet1!D29</f>
        <v>237.60000000000002</v>
      </c>
      <c r="E202" s="70">
        <f t="shared" si="8"/>
        <v>149.58151979080677</v>
      </c>
      <c r="O202" s="70">
        <f>Sheet1!F65</f>
        <v>0.38154657634630845</v>
      </c>
    </row>
    <row r="203" spans="1:15" ht="12.75">
      <c r="A203">
        <v>19.9</v>
      </c>
      <c r="B203" s="70">
        <f t="shared" si="7"/>
        <v>389.89625969890153</v>
      </c>
      <c r="C203" s="70">
        <f>A203*Sheet1!D29</f>
        <v>238.79999999999998</v>
      </c>
      <c r="E203" s="70">
        <f t="shared" si="8"/>
        <v>151.09625969890158</v>
      </c>
      <c r="O203" s="70">
        <f>Sheet1!F65</f>
        <v>0.38154657634630845</v>
      </c>
    </row>
    <row r="204" spans="1:15" ht="12.75">
      <c r="A204">
        <v>20</v>
      </c>
      <c r="B204" s="70">
        <f t="shared" si="7"/>
        <v>392.61863053852335</v>
      </c>
      <c r="C204" s="70">
        <f>A204*Sheet1!D29</f>
        <v>240</v>
      </c>
      <c r="E204" s="70">
        <f t="shared" si="8"/>
        <v>152.61863053852338</v>
      </c>
      <c r="O204" s="70">
        <f>Sheet1!F65</f>
        <v>0.38154657634630845</v>
      </c>
    </row>
    <row r="205" spans="1:15" ht="12.75">
      <c r="A205">
        <v>20.5</v>
      </c>
      <c r="B205" s="70">
        <f t="shared" si="7"/>
        <v>406.34494870953614</v>
      </c>
      <c r="C205" s="70">
        <f>A205*Sheet1!D29</f>
        <v>246</v>
      </c>
      <c r="E205" s="70">
        <f t="shared" si="8"/>
        <v>160.34494870953614</v>
      </c>
      <c r="O205" s="70">
        <f>Sheet1!F65</f>
        <v>0.38154657634630845</v>
      </c>
    </row>
    <row r="206" spans="1:15" ht="12.75">
      <c r="A206">
        <v>21</v>
      </c>
      <c r="B206" s="70">
        <f t="shared" si="7"/>
        <v>420.262040168722</v>
      </c>
      <c r="C206" s="70">
        <f>A206*Sheet1!D29</f>
        <v>252</v>
      </c>
      <c r="E206" s="70">
        <f t="shared" si="8"/>
        <v>168.26204016872202</v>
      </c>
      <c r="O206" s="70">
        <f>Sheet1!F65</f>
        <v>0.38154657634630845</v>
      </c>
    </row>
    <row r="207" spans="1:15" ht="12.75">
      <c r="A207">
        <v>21.5</v>
      </c>
      <c r="B207" s="70">
        <f t="shared" si="7"/>
        <v>434.36990491608105</v>
      </c>
      <c r="C207" s="70">
        <f>A207*Sheet1!D29</f>
        <v>258</v>
      </c>
      <c r="E207" s="70">
        <f t="shared" si="8"/>
        <v>176.36990491608108</v>
      </c>
      <c r="O207" s="70">
        <f>Sheet1!F65</f>
        <v>0.38154657634630845</v>
      </c>
    </row>
    <row r="208" spans="1:15" ht="12.75">
      <c r="A208">
        <v>22</v>
      </c>
      <c r="B208" s="70">
        <f t="shared" si="7"/>
        <v>448.6685429516133</v>
      </c>
      <c r="C208" s="70">
        <f>A208*Sheet1!D29</f>
        <v>264</v>
      </c>
      <c r="E208" s="70">
        <f t="shared" si="8"/>
        <v>184.6685429516133</v>
      </c>
      <c r="O208" s="70">
        <f>Sheet1!F65</f>
        <v>0.38154657634630845</v>
      </c>
    </row>
    <row r="209" spans="1:15" ht="12.75">
      <c r="A209">
        <v>22.5</v>
      </c>
      <c r="B209" s="70">
        <f t="shared" si="7"/>
        <v>463.1579542753186</v>
      </c>
      <c r="C209" s="70">
        <f>A209*Sheet1!D29</f>
        <v>270</v>
      </c>
      <c r="E209" s="70">
        <f t="shared" si="8"/>
        <v>193.15795427531864</v>
      </c>
      <c r="O209" s="70">
        <f>Sheet1!F65</f>
        <v>0.38154657634630845</v>
      </c>
    </row>
    <row r="210" spans="1:15" ht="12.75">
      <c r="A210">
        <v>23</v>
      </c>
      <c r="B210" s="70">
        <f t="shared" si="7"/>
        <v>477.83813888719715</v>
      </c>
      <c r="C210" s="70">
        <f>A210*Sheet1!D29</f>
        <v>276</v>
      </c>
      <c r="E210" s="70">
        <f t="shared" si="8"/>
        <v>201.83813888719718</v>
      </c>
      <c r="O210" s="70">
        <f>Sheet1!F65</f>
        <v>0.38154657634630845</v>
      </c>
    </row>
    <row r="211" spans="1:15" ht="12.75">
      <c r="A211">
        <v>23.5</v>
      </c>
      <c r="B211" s="70">
        <f t="shared" si="7"/>
        <v>492.7090967872489</v>
      </c>
      <c r="C211" s="70">
        <f>A211*Sheet1!D29</f>
        <v>282</v>
      </c>
      <c r="E211" s="70">
        <f t="shared" si="8"/>
        <v>210.70909678724885</v>
      </c>
      <c r="O211" s="70">
        <f>Sheet1!F65</f>
        <v>0.38154657634630845</v>
      </c>
    </row>
    <row r="212" spans="1:15" ht="12.75">
      <c r="A212">
        <v>24</v>
      </c>
      <c r="B212" s="70">
        <f t="shared" si="7"/>
        <v>507.7708279754737</v>
      </c>
      <c r="C212" s="70">
        <f>A212*Sheet1!D29</f>
        <v>288</v>
      </c>
      <c r="E212" s="70">
        <f t="shared" si="8"/>
        <v>219.77082797547368</v>
      </c>
      <c r="O212" s="70">
        <f>Sheet1!F65</f>
        <v>0.38154657634630845</v>
      </c>
    </row>
    <row r="213" spans="1:15" ht="12.75">
      <c r="A213">
        <v>24.5</v>
      </c>
      <c r="B213" s="70">
        <f t="shared" si="7"/>
        <v>523.0233324518716</v>
      </c>
      <c r="C213" s="70">
        <f>A213*Sheet1!D29</f>
        <v>294</v>
      </c>
      <c r="E213" s="70">
        <f t="shared" si="8"/>
        <v>229.02333245187165</v>
      </c>
      <c r="O213" s="70">
        <f>Sheet1!F65</f>
        <v>0.38154657634630845</v>
      </c>
    </row>
    <row r="214" spans="1:15" ht="12.75">
      <c r="A214">
        <v>25</v>
      </c>
      <c r="B214" s="70">
        <f t="shared" si="7"/>
        <v>538.4666102164427</v>
      </c>
      <c r="C214" s="70">
        <f>A214*Sheet1!D29</f>
        <v>300</v>
      </c>
      <c r="E214" s="70">
        <f t="shared" si="8"/>
        <v>238.46661021644277</v>
      </c>
      <c r="O214" s="70">
        <f>Sheet1!F65</f>
        <v>0.38154657634630845</v>
      </c>
    </row>
    <row r="215" spans="1:15" ht="12.75">
      <c r="A215">
        <v>25.5</v>
      </c>
      <c r="B215" s="70">
        <f t="shared" si="7"/>
        <v>554.1006612691871</v>
      </c>
      <c r="C215" s="70">
        <f>A215*Sheet1!D29</f>
        <v>306</v>
      </c>
      <c r="E215" s="70">
        <f t="shared" si="8"/>
        <v>248.10066126918707</v>
      </c>
      <c r="O215" s="70">
        <f>Sheet1!F65</f>
        <v>0.38154657634630845</v>
      </c>
    </row>
    <row r="216" spans="1:15" ht="12.75">
      <c r="A216">
        <v>26</v>
      </c>
      <c r="B216" s="70">
        <f t="shared" si="7"/>
        <v>569.9254856101045</v>
      </c>
      <c r="C216" s="70">
        <f>A216*Sheet1!D29</f>
        <v>312</v>
      </c>
      <c r="E216" s="70">
        <f t="shared" si="8"/>
        <v>257.9254856101045</v>
      </c>
      <c r="O216" s="70">
        <f>Sheet1!F65</f>
        <v>0.38154657634630845</v>
      </c>
    </row>
    <row r="217" spans="1:15" ht="12.75">
      <c r="A217">
        <v>26.5</v>
      </c>
      <c r="B217" s="70">
        <f t="shared" si="7"/>
        <v>585.9410832391951</v>
      </c>
      <c r="C217" s="70">
        <f>A217*Sheet1!D29</f>
        <v>318</v>
      </c>
      <c r="E217" s="70">
        <f t="shared" si="8"/>
        <v>267.9410832391951</v>
      </c>
      <c r="O217" s="70">
        <f>Sheet1!F65</f>
        <v>0.38154657634630845</v>
      </c>
    </row>
    <row r="218" spans="1:15" ht="12.75">
      <c r="A218">
        <v>27</v>
      </c>
      <c r="B218" s="70">
        <f t="shared" si="7"/>
        <v>602.1474541564589</v>
      </c>
      <c r="C218" s="70">
        <f>A218*Sheet1!D29</f>
        <v>324</v>
      </c>
      <c r="E218" s="70">
        <f t="shared" si="8"/>
        <v>278.1474541564589</v>
      </c>
      <c r="O218" s="70">
        <f>Sheet1!F65</f>
        <v>0.38154657634630845</v>
      </c>
    </row>
    <row r="219" spans="1:15" ht="12.75">
      <c r="A219">
        <v>27.5</v>
      </c>
      <c r="B219" s="70">
        <f t="shared" si="7"/>
        <v>618.5445983618959</v>
      </c>
      <c r="C219" s="70">
        <f>A219*Sheet1!D29</f>
        <v>330</v>
      </c>
      <c r="E219" s="70">
        <f t="shared" si="8"/>
        <v>288.5445983618958</v>
      </c>
      <c r="O219" s="70">
        <f>Sheet1!F65</f>
        <v>0.38154657634630845</v>
      </c>
    </row>
    <row r="220" spans="1:15" ht="12.75">
      <c r="A220">
        <v>28</v>
      </c>
      <c r="B220" s="70">
        <f t="shared" si="7"/>
        <v>635.1325158555057</v>
      </c>
      <c r="C220" s="70">
        <f>A220*Sheet1!D29</f>
        <v>336</v>
      </c>
      <c r="E220" s="70">
        <f t="shared" si="8"/>
        <v>299.1325158555058</v>
      </c>
      <c r="O220" s="70">
        <f>Sheet1!F65</f>
        <v>0.38154657634630845</v>
      </c>
    </row>
    <row r="221" spans="1:15" ht="12.75">
      <c r="A221">
        <v>28.5</v>
      </c>
      <c r="B221" s="70">
        <f t="shared" si="7"/>
        <v>651.9112066372891</v>
      </c>
      <c r="C221" s="70">
        <f>A221*Sheet1!D29</f>
        <v>342</v>
      </c>
      <c r="E221" s="70">
        <f t="shared" si="8"/>
        <v>309.911206637289</v>
      </c>
      <c r="O221" s="70">
        <f>Sheet1!F65</f>
        <v>0.38154657634630845</v>
      </c>
    </row>
    <row r="222" spans="1:15" ht="12.75">
      <c r="A222">
        <v>29</v>
      </c>
      <c r="B222" s="70">
        <f t="shared" si="7"/>
        <v>668.8806707072454</v>
      </c>
      <c r="C222" s="70">
        <f>A222*Sheet1!D29</f>
        <v>348</v>
      </c>
      <c r="E222" s="70">
        <f t="shared" si="8"/>
        <v>320.88067070724543</v>
      </c>
      <c r="O222" s="70">
        <f>Sheet1!F65</f>
        <v>0.38154657634630845</v>
      </c>
    </row>
    <row r="223" spans="1:15" ht="12.75">
      <c r="A223">
        <v>29.5</v>
      </c>
      <c r="B223" s="70">
        <f t="shared" si="7"/>
        <v>686.0409080653749</v>
      </c>
      <c r="C223" s="70">
        <f>A223*Sheet1!D29</f>
        <v>354</v>
      </c>
      <c r="E223" s="70">
        <f t="shared" si="8"/>
        <v>332.04090806537494</v>
      </c>
      <c r="O223" s="70">
        <f>Sheet1!F65</f>
        <v>0.38154657634630845</v>
      </c>
    </row>
    <row r="224" spans="1:15" ht="12.75">
      <c r="A224">
        <v>30</v>
      </c>
      <c r="B224" s="70">
        <f t="shared" si="7"/>
        <v>703.3919187116776</v>
      </c>
      <c r="C224" s="70">
        <f>A224*Sheet1!D29</f>
        <v>360</v>
      </c>
      <c r="E224" s="70">
        <f t="shared" si="8"/>
        <v>343.3919187116776</v>
      </c>
      <c r="O224" s="70">
        <f>Sheet1!F65</f>
        <v>0.38154657634630845</v>
      </c>
    </row>
    <row r="225" spans="1:15" ht="12.75">
      <c r="A225">
        <v>30.5</v>
      </c>
      <c r="B225" s="70">
        <f t="shared" si="7"/>
        <v>720.9337026461535</v>
      </c>
      <c r="C225" s="70">
        <f>A225*Sheet1!D29</f>
        <v>366</v>
      </c>
      <c r="E225" s="70">
        <f t="shared" si="8"/>
        <v>354.93370264615345</v>
      </c>
      <c r="O225" s="70">
        <f>Sheet1!F65</f>
        <v>0.38154657634630845</v>
      </c>
    </row>
    <row r="226" spans="1:15" ht="12.75">
      <c r="A226">
        <v>31</v>
      </c>
      <c r="B226" s="70">
        <f t="shared" si="7"/>
        <v>738.6662598688024</v>
      </c>
      <c r="C226" s="70">
        <f>A226*Sheet1!D29</f>
        <v>372</v>
      </c>
      <c r="E226" s="70">
        <f t="shared" si="8"/>
        <v>366.6662598688024</v>
      </c>
      <c r="O226" s="70">
        <f>Sheet1!F65</f>
        <v>0.38154657634630845</v>
      </c>
    </row>
    <row r="227" spans="1:15" ht="12.75">
      <c r="A227">
        <v>31.5</v>
      </c>
      <c r="B227" s="70">
        <f t="shared" si="7"/>
        <v>756.5895903796245</v>
      </c>
      <c r="C227" s="70">
        <f>A227*Sheet1!D29</f>
        <v>378</v>
      </c>
      <c r="E227" s="70">
        <f t="shared" si="8"/>
        <v>378.58959037962455</v>
      </c>
      <c r="O227" s="70">
        <f>Sheet1!F65</f>
        <v>0.38154657634630845</v>
      </c>
    </row>
    <row r="228" spans="1:15" ht="12.75">
      <c r="A228">
        <v>32</v>
      </c>
      <c r="B228" s="70">
        <f t="shared" si="7"/>
        <v>774.7036941786198</v>
      </c>
      <c r="C228" s="70">
        <f>A228*Sheet1!D29</f>
        <v>384</v>
      </c>
      <c r="E228" s="70">
        <f t="shared" si="8"/>
        <v>390.70369417861986</v>
      </c>
      <c r="O228" s="70">
        <f>Sheet1!F65</f>
        <v>0.38154657634630845</v>
      </c>
    </row>
    <row r="229" spans="1:15" ht="12.75">
      <c r="A229">
        <v>32.5</v>
      </c>
      <c r="B229" s="70">
        <f t="shared" si="7"/>
        <v>793.0085712657883</v>
      </c>
      <c r="C229" s="70">
        <f>A229*Sheet1!D29</f>
        <v>390</v>
      </c>
      <c r="E229" s="70">
        <f t="shared" si="8"/>
        <v>403.0085712657883</v>
      </c>
      <c r="O229" s="70">
        <f>Sheet1!F65</f>
        <v>0.38154657634630845</v>
      </c>
    </row>
    <row r="230" spans="1:15" ht="12.75">
      <c r="A230">
        <v>33</v>
      </c>
      <c r="B230" s="70">
        <f t="shared" si="7"/>
        <v>811.5042216411299</v>
      </c>
      <c r="C230" s="70">
        <f>A230*Sheet1!D29</f>
        <v>396</v>
      </c>
      <c r="E230" s="70">
        <f t="shared" si="8"/>
        <v>415.5042216411299</v>
      </c>
      <c r="O230" s="70">
        <f>Sheet1!F65</f>
        <v>0.38154657634630845</v>
      </c>
    </row>
    <row r="231" spans="1:15" ht="12.75">
      <c r="A231">
        <v>33.5</v>
      </c>
      <c r="B231" s="70">
        <f t="shared" si="7"/>
        <v>830.1906453046447</v>
      </c>
      <c r="C231" s="70">
        <f>A231*Sheet1!D29</f>
        <v>402</v>
      </c>
      <c r="E231" s="70">
        <f t="shared" si="8"/>
        <v>428.19064530464465</v>
      </c>
      <c r="O231" s="70">
        <f>Sheet1!F65</f>
        <v>0.38154657634630845</v>
      </c>
    </row>
    <row r="232" spans="1:15" ht="12.75">
      <c r="A232">
        <v>34</v>
      </c>
      <c r="B232" s="70">
        <f t="shared" si="7"/>
        <v>849.0678422563326</v>
      </c>
      <c r="C232" s="70">
        <f>A232*Sheet1!D29</f>
        <v>408</v>
      </c>
      <c r="E232" s="70">
        <f t="shared" si="8"/>
        <v>441.0678422563326</v>
      </c>
      <c r="O232" s="70">
        <f>Sheet1!F65</f>
        <v>0.38154657634630845</v>
      </c>
    </row>
    <row r="233" spans="1:15" ht="12.75">
      <c r="A233">
        <v>34.5</v>
      </c>
      <c r="B233" s="70">
        <f t="shared" si="7"/>
        <v>868.1358124961937</v>
      </c>
      <c r="C233" s="70">
        <f>A233*Sheet1!D29</f>
        <v>414</v>
      </c>
      <c r="E233" s="70">
        <f t="shared" si="8"/>
        <v>454.13581249619364</v>
      </c>
      <c r="O233" s="70">
        <f>Sheet1!F65</f>
        <v>0.38154657634630845</v>
      </c>
    </row>
    <row r="234" spans="1:15" ht="12.75">
      <c r="A234">
        <v>35</v>
      </c>
      <c r="B234" s="70">
        <f t="shared" si="7"/>
        <v>887.3945560242279</v>
      </c>
      <c r="C234" s="70">
        <f>A234*Sheet1!D29</f>
        <v>420</v>
      </c>
      <c r="E234" s="70">
        <f t="shared" si="8"/>
        <v>467.3945560242279</v>
      </c>
      <c r="O234" s="70">
        <f>Sheet1!F65</f>
        <v>0.38154657634630845</v>
      </c>
    </row>
    <row r="235" spans="1:15" ht="12.75">
      <c r="A235">
        <v>35.5</v>
      </c>
      <c r="B235" s="70">
        <f t="shared" si="7"/>
        <v>906.8440728404353</v>
      </c>
      <c r="C235" s="70">
        <f>A235*Sheet1!D29</f>
        <v>426</v>
      </c>
      <c r="E235" s="70">
        <f t="shared" si="8"/>
        <v>480.8440728404352</v>
      </c>
      <c r="O235" s="70">
        <f>Sheet1!F65</f>
        <v>0.38154657634630845</v>
      </c>
    </row>
    <row r="236" spans="1:15" ht="12.75">
      <c r="A236">
        <v>36</v>
      </c>
      <c r="B236" s="70">
        <f t="shared" si="7"/>
        <v>926.4843629448158</v>
      </c>
      <c r="C236" s="70">
        <f>A236*Sheet1!D29</f>
        <v>432</v>
      </c>
      <c r="E236" s="70">
        <f t="shared" si="8"/>
        <v>494.48436294481576</v>
      </c>
      <c r="O236" s="70">
        <f>Sheet1!F65</f>
        <v>0.38154657634630845</v>
      </c>
    </row>
    <row r="237" spans="1:15" ht="12.75">
      <c r="A237">
        <v>36.5</v>
      </c>
      <c r="B237" s="70">
        <f t="shared" si="7"/>
        <v>946.3154263373694</v>
      </c>
      <c r="C237" s="70">
        <f>A237*Sheet1!D29</f>
        <v>438</v>
      </c>
      <c r="E237" s="70">
        <f t="shared" si="8"/>
        <v>508.31542633736944</v>
      </c>
      <c r="O237" s="70">
        <f>Sheet1!F65</f>
        <v>0.38154657634630845</v>
      </c>
    </row>
    <row r="238" spans="1:15" ht="12.75">
      <c r="A238">
        <v>37</v>
      </c>
      <c r="B238" s="70">
        <f t="shared" si="7"/>
        <v>966.3372630180962</v>
      </c>
      <c r="C238" s="70">
        <f>A238*Sheet1!D29</f>
        <v>444</v>
      </c>
      <c r="E238" s="70">
        <f t="shared" si="8"/>
        <v>522.3372630180962</v>
      </c>
      <c r="O238" s="70">
        <f>Sheet1!F65</f>
        <v>0.38154657634630845</v>
      </c>
    </row>
    <row r="239" spans="1:15" ht="12.75">
      <c r="A239">
        <v>37.5</v>
      </c>
      <c r="B239" s="70">
        <f t="shared" si="7"/>
        <v>986.5498729869962</v>
      </c>
      <c r="C239" s="70">
        <f>A239*Sheet1!D29</f>
        <v>450</v>
      </c>
      <c r="E239" s="70">
        <f t="shared" si="8"/>
        <v>536.5498729869962</v>
      </c>
      <c r="O239" s="70">
        <f>Sheet1!F65</f>
        <v>0.38154657634630845</v>
      </c>
    </row>
    <row r="240" spans="1:15" ht="12.75">
      <c r="A240">
        <v>38</v>
      </c>
      <c r="B240" s="70">
        <f t="shared" si="7"/>
        <v>1006.9532562440694</v>
      </c>
      <c r="C240" s="70">
        <f>A240*Sheet1!D29</f>
        <v>456</v>
      </c>
      <c r="E240" s="70">
        <f t="shared" si="8"/>
        <v>550.9532562440694</v>
      </c>
      <c r="O240" s="70">
        <f>Sheet1!F65</f>
        <v>0.38154657634630845</v>
      </c>
    </row>
    <row r="241" spans="1:15" ht="12.75">
      <c r="A241">
        <v>38.5</v>
      </c>
      <c r="B241" s="70">
        <f t="shared" si="7"/>
        <v>1027.5474127893158</v>
      </c>
      <c r="C241" s="70">
        <f>A241*Sheet1!D29</f>
        <v>462</v>
      </c>
      <c r="E241" s="70">
        <f t="shared" si="8"/>
        <v>565.5474127893157</v>
      </c>
      <c r="O241" s="70">
        <f>Sheet1!F65</f>
        <v>0.38154657634630845</v>
      </c>
    </row>
    <row r="242" spans="1:15" ht="12.75">
      <c r="A242">
        <v>39</v>
      </c>
      <c r="B242" s="70">
        <f t="shared" si="7"/>
        <v>1048.3323426227353</v>
      </c>
      <c r="C242" s="70">
        <f>A242*Sheet1!D29</f>
        <v>468</v>
      </c>
      <c r="E242" s="70">
        <f t="shared" si="8"/>
        <v>580.3323426227352</v>
      </c>
      <c r="O242" s="70">
        <f>Sheet1!F65</f>
        <v>0.38154657634630845</v>
      </c>
    </row>
    <row r="243" spans="1:15" ht="12.75">
      <c r="A243">
        <v>39.5</v>
      </c>
      <c r="B243" s="70">
        <f t="shared" si="7"/>
        <v>1069.3080457443277</v>
      </c>
      <c r="C243" s="70">
        <f>A243*Sheet1!D29</f>
        <v>474</v>
      </c>
      <c r="E243" s="70">
        <f t="shared" si="8"/>
        <v>595.3080457443277</v>
      </c>
      <c r="O243" s="70">
        <f>Sheet1!F65</f>
        <v>0.38154657634630845</v>
      </c>
    </row>
    <row r="244" spans="1:15" ht="12.75">
      <c r="A244">
        <v>40</v>
      </c>
      <c r="B244" s="70">
        <f t="shared" si="7"/>
        <v>1090.4745221540934</v>
      </c>
      <c r="C244" s="70">
        <f>A244*Sheet1!D29</f>
        <v>480</v>
      </c>
      <c r="E244" s="70">
        <f t="shared" si="8"/>
        <v>610.4745221540935</v>
      </c>
      <c r="O244" s="70">
        <f>Sheet1!F65</f>
        <v>0.38154657634630845</v>
      </c>
    </row>
    <row r="245" spans="1:15" ht="12.75">
      <c r="A245">
        <v>40.5</v>
      </c>
      <c r="B245" s="70">
        <f t="shared" si="7"/>
        <v>1111.8317718520325</v>
      </c>
      <c r="C245" s="70">
        <f>A245*Sheet1!D29</f>
        <v>486</v>
      </c>
      <c r="E245" s="70">
        <f t="shared" si="8"/>
        <v>625.8317718520325</v>
      </c>
      <c r="O245" s="70">
        <f>Sheet1!F65</f>
        <v>0.38154657634630845</v>
      </c>
    </row>
    <row r="246" spans="1:15" ht="12.75">
      <c r="A246">
        <v>41</v>
      </c>
      <c r="B246" s="70">
        <f t="shared" si="7"/>
        <v>1133.3797948381446</v>
      </c>
      <c r="C246" s="70">
        <f>A246*Sheet1!D29</f>
        <v>492</v>
      </c>
      <c r="E246" s="70">
        <f t="shared" si="8"/>
        <v>641.3797948381446</v>
      </c>
      <c r="O246" s="70">
        <f>Sheet1!F65</f>
        <v>0.38154657634630845</v>
      </c>
    </row>
    <row r="247" spans="1:15" ht="12.75">
      <c r="A247">
        <v>41.5</v>
      </c>
      <c r="B247" s="70">
        <f t="shared" si="7"/>
        <v>1155.1185911124298</v>
      </c>
      <c r="C247" s="70">
        <f>A247*Sheet1!D29</f>
        <v>498</v>
      </c>
      <c r="E247" s="70">
        <f t="shared" si="8"/>
        <v>657.1185911124297</v>
      </c>
      <c r="O247" s="70">
        <f>Sheet1!F65</f>
        <v>0.38154657634630845</v>
      </c>
    </row>
    <row r="248" spans="1:15" ht="12.75">
      <c r="A248">
        <v>42</v>
      </c>
      <c r="B248" s="70">
        <f t="shared" si="7"/>
        <v>1177.048160674888</v>
      </c>
      <c r="C248" s="70">
        <f>A248*Sheet1!D29</f>
        <v>504</v>
      </c>
      <c r="E248" s="70">
        <f t="shared" si="8"/>
        <v>673.0481606748881</v>
      </c>
      <c r="O248" s="70">
        <f>Sheet1!F65</f>
        <v>0.38154657634630845</v>
      </c>
    </row>
    <row r="249" spans="1:15" ht="12.75">
      <c r="A249">
        <v>42.5</v>
      </c>
      <c r="B249" s="70">
        <f t="shared" si="7"/>
        <v>1199.1685035255196</v>
      </c>
      <c r="C249" s="70">
        <f>A249*Sheet1!D29</f>
        <v>510</v>
      </c>
      <c r="E249" s="70">
        <f t="shared" si="8"/>
        <v>689.1685035255197</v>
      </c>
      <c r="O249" s="70">
        <f>Sheet1!F65</f>
        <v>0.38154657634630845</v>
      </c>
    </row>
    <row r="250" spans="1:15" ht="12.75">
      <c r="A250">
        <v>43</v>
      </c>
      <c r="B250" s="70">
        <f t="shared" si="7"/>
        <v>1221.4796196643242</v>
      </c>
      <c r="C250" s="70">
        <f>A250*Sheet1!D29</f>
        <v>516</v>
      </c>
      <c r="E250" s="70">
        <f t="shared" si="8"/>
        <v>705.4796196643243</v>
      </c>
      <c r="O250" s="70">
        <f>Sheet1!F65</f>
        <v>0.38154657634630845</v>
      </c>
    </row>
    <row r="251" spans="1:15" ht="12.75">
      <c r="A251">
        <v>43.5</v>
      </c>
      <c r="B251" s="70">
        <f t="shared" si="7"/>
        <v>1243.981509091302</v>
      </c>
      <c r="C251" s="70">
        <f>A251*Sheet1!D29</f>
        <v>522</v>
      </c>
      <c r="E251" s="70">
        <f t="shared" si="8"/>
        <v>721.9815090913022</v>
      </c>
      <c r="O251" s="70">
        <f>Sheet1!F65</f>
        <v>0.38154657634630845</v>
      </c>
    </row>
    <row r="252" spans="1:15" ht="12.75">
      <c r="A252">
        <v>44</v>
      </c>
      <c r="B252" s="70">
        <f t="shared" si="7"/>
        <v>1266.6741718064532</v>
      </c>
      <c r="C252" s="70">
        <f>A252*Sheet1!D29</f>
        <v>528</v>
      </c>
      <c r="E252" s="70">
        <f t="shared" si="8"/>
        <v>738.6741718064532</v>
      </c>
      <c r="O252" s="70">
        <f>Sheet1!F65</f>
        <v>0.38154657634630845</v>
      </c>
    </row>
    <row r="253" spans="1:15" ht="12.75">
      <c r="A253">
        <v>44.5</v>
      </c>
      <c r="B253" s="70">
        <f t="shared" si="7"/>
        <v>1289.5576078097774</v>
      </c>
      <c r="C253" s="70">
        <f>A253*Sheet1!D29</f>
        <v>534</v>
      </c>
      <c r="E253" s="70">
        <f t="shared" si="8"/>
        <v>755.5576078097773</v>
      </c>
      <c r="O253" s="70">
        <f>Sheet1!F65</f>
        <v>0.38154657634630845</v>
      </c>
    </row>
    <row r="254" spans="1:15" ht="12.75">
      <c r="A254">
        <v>45</v>
      </c>
      <c r="B254" s="70">
        <f t="shared" si="7"/>
        <v>1312.6318171012745</v>
      </c>
      <c r="C254" s="70">
        <f>A254*Sheet1!D29</f>
        <v>540</v>
      </c>
      <c r="E254" s="70">
        <f t="shared" si="8"/>
        <v>772.6318171012746</v>
      </c>
      <c r="O254" s="70">
        <f>Sheet1!F65</f>
        <v>0.38154657634630845</v>
      </c>
    </row>
    <row r="255" spans="1:15" ht="12.75">
      <c r="A255">
        <v>45.5</v>
      </c>
      <c r="B255" s="70">
        <f t="shared" si="7"/>
        <v>1335.8967996809452</v>
      </c>
      <c r="C255" s="70">
        <f>A255*Sheet1!D29</f>
        <v>546</v>
      </c>
      <c r="E255" s="70">
        <f t="shared" si="8"/>
        <v>789.896799680945</v>
      </c>
      <c r="O255" s="70">
        <f>Sheet1!F65</f>
        <v>0.38154657634630845</v>
      </c>
    </row>
    <row r="256" spans="1:15" ht="12.75">
      <c r="A256">
        <v>46</v>
      </c>
      <c r="B256" s="70">
        <f t="shared" si="7"/>
        <v>1359.3525555487886</v>
      </c>
      <c r="C256" s="70">
        <f>A256*Sheet1!D29</f>
        <v>552</v>
      </c>
      <c r="E256" s="70">
        <f t="shared" si="8"/>
        <v>807.3525555487887</v>
      </c>
      <c r="O256" s="70">
        <f>Sheet1!F65</f>
        <v>0.38154657634630845</v>
      </c>
    </row>
    <row r="257" spans="1:15" ht="12.75">
      <c r="A257">
        <v>46.5</v>
      </c>
      <c r="B257" s="70">
        <f t="shared" si="7"/>
        <v>1382.9990847048055</v>
      </c>
      <c r="C257" s="70">
        <f>A257*Sheet1!D29</f>
        <v>558</v>
      </c>
      <c r="E257" s="70">
        <f t="shared" si="8"/>
        <v>824.9990847048055</v>
      </c>
      <c r="O257" s="70">
        <f>Sheet1!F65</f>
        <v>0.38154657634630845</v>
      </c>
    </row>
    <row r="258" spans="1:15" ht="12.75">
      <c r="A258">
        <v>47</v>
      </c>
      <c r="B258" s="70">
        <f t="shared" si="7"/>
        <v>1406.8363871489955</v>
      </c>
      <c r="C258" s="70">
        <f>A258*Sheet1!D29</f>
        <v>564</v>
      </c>
      <c r="E258" s="70">
        <f t="shared" si="8"/>
        <v>842.8363871489954</v>
      </c>
      <c r="O258" s="70">
        <f>Sheet1!F65</f>
        <v>0.38154657634630845</v>
      </c>
    </row>
    <row r="259" spans="1:15" ht="12.75">
      <c r="A259">
        <v>47.5</v>
      </c>
      <c r="B259" s="70">
        <f t="shared" si="7"/>
        <v>1430.8644628813586</v>
      </c>
      <c r="C259" s="70">
        <f>A259*Sheet1!D29</f>
        <v>570</v>
      </c>
      <c r="E259" s="70">
        <f t="shared" si="8"/>
        <v>860.8644628813585</v>
      </c>
      <c r="O259" s="70">
        <f>Sheet1!F65</f>
        <v>0.38154657634630845</v>
      </c>
    </row>
    <row r="260" spans="1:15" ht="12.75">
      <c r="A260">
        <v>48</v>
      </c>
      <c r="B260" s="70">
        <f t="shared" si="7"/>
        <v>1455.0833119018948</v>
      </c>
      <c r="C260" s="70">
        <f>A260*Sheet1!D29</f>
        <v>576</v>
      </c>
      <c r="E260" s="70">
        <f t="shared" si="8"/>
        <v>879.0833119018947</v>
      </c>
      <c r="O260" s="70">
        <f>Sheet1!F65</f>
        <v>0.38154657634630845</v>
      </c>
    </row>
    <row r="261" spans="1:15" ht="12.75">
      <c r="A261">
        <v>48.5</v>
      </c>
      <c r="B261" s="70">
        <f aca="true" t="shared" si="9" ref="B261:B324">C261+E261</f>
        <v>1479.492934210604</v>
      </c>
      <c r="C261" s="70">
        <f>A261*Sheet1!D29</f>
        <v>582</v>
      </c>
      <c r="E261" s="70">
        <f aca="true" t="shared" si="10" ref="E261:E324">(A261*A261)*O261</f>
        <v>897.4929342106041</v>
      </c>
      <c r="O261" s="70">
        <f>Sheet1!F65</f>
        <v>0.38154657634630845</v>
      </c>
    </row>
    <row r="262" spans="1:15" ht="12.75">
      <c r="A262">
        <v>49</v>
      </c>
      <c r="B262" s="70">
        <f t="shared" si="9"/>
        <v>1504.0933298074865</v>
      </c>
      <c r="C262" s="70">
        <f>A262*Sheet1!D29</f>
        <v>588</v>
      </c>
      <c r="E262" s="70">
        <f t="shared" si="10"/>
        <v>916.0933298074866</v>
      </c>
      <c r="O262" s="70">
        <f>Sheet1!F65</f>
        <v>0.38154657634630845</v>
      </c>
    </row>
    <row r="263" spans="1:15" ht="12.75">
      <c r="A263">
        <v>49.5</v>
      </c>
      <c r="B263" s="70">
        <f t="shared" si="9"/>
        <v>1528.8844986925424</v>
      </c>
      <c r="C263" s="70">
        <f>A263*Sheet1!D29</f>
        <v>594</v>
      </c>
      <c r="E263" s="70">
        <f t="shared" si="10"/>
        <v>934.8844986925423</v>
      </c>
      <c r="O263" s="70">
        <f>Sheet1!F65</f>
        <v>0.38154657634630845</v>
      </c>
    </row>
    <row r="264" spans="1:15" ht="12.75">
      <c r="A264">
        <v>50</v>
      </c>
      <c r="B264" s="70">
        <f t="shared" si="9"/>
        <v>1553.866440865771</v>
      </c>
      <c r="C264" s="70">
        <f>A264*Sheet1!D29</f>
        <v>600</v>
      </c>
      <c r="E264" s="70">
        <f t="shared" si="10"/>
        <v>953.8664408657711</v>
      </c>
      <c r="O264" s="70">
        <f>Sheet1!F65</f>
        <v>0.38154657634630845</v>
      </c>
    </row>
    <row r="265" spans="1:15" ht="12.75">
      <c r="A265">
        <v>51</v>
      </c>
      <c r="B265" s="70">
        <f t="shared" si="9"/>
        <v>1604.4026450767483</v>
      </c>
      <c r="C265" s="70">
        <f>A265*Sheet1!D29</f>
        <v>612</v>
      </c>
      <c r="E265" s="70">
        <f t="shared" si="10"/>
        <v>992.4026450767483</v>
      </c>
      <c r="O265" s="70">
        <f>Sheet1!F65</f>
        <v>0.38154657634630845</v>
      </c>
    </row>
    <row r="266" spans="1:15" ht="12.75">
      <c r="A266">
        <v>52</v>
      </c>
      <c r="B266" s="70">
        <f t="shared" si="9"/>
        <v>1655.701942440418</v>
      </c>
      <c r="C266" s="70">
        <f>A266*Sheet1!D29</f>
        <v>624</v>
      </c>
      <c r="E266" s="70">
        <f t="shared" si="10"/>
        <v>1031.701942440418</v>
      </c>
      <c r="O266" s="70">
        <f>Sheet1!F65</f>
        <v>0.38154657634630845</v>
      </c>
    </row>
    <row r="267" spans="1:15" ht="12.75">
      <c r="A267">
        <v>53</v>
      </c>
      <c r="B267" s="70">
        <f t="shared" si="9"/>
        <v>1707.7643329567804</v>
      </c>
      <c r="C267" s="70">
        <f>A267*Sheet1!D29</f>
        <v>636</v>
      </c>
      <c r="E267" s="70">
        <f t="shared" si="10"/>
        <v>1071.7643329567804</v>
      </c>
      <c r="O267" s="70">
        <f>Sheet1!F65</f>
        <v>0.38154657634630845</v>
      </c>
    </row>
    <row r="268" spans="1:15" ht="12.75">
      <c r="A268">
        <v>54</v>
      </c>
      <c r="B268" s="70">
        <f t="shared" si="9"/>
        <v>1760.5898166258355</v>
      </c>
      <c r="C268" s="70">
        <f>A268*Sheet1!D29</f>
        <v>648</v>
      </c>
      <c r="E268" s="70">
        <f t="shared" si="10"/>
        <v>1112.5898166258355</v>
      </c>
      <c r="O268" s="70">
        <f>Sheet1!F65</f>
        <v>0.38154657634630845</v>
      </c>
    </row>
    <row r="269" spans="1:15" ht="12.75">
      <c r="A269">
        <v>55</v>
      </c>
      <c r="B269" s="70">
        <f t="shared" si="9"/>
        <v>1814.1783934475832</v>
      </c>
      <c r="C269" s="70">
        <f>A269*Sheet1!D29</f>
        <v>660</v>
      </c>
      <c r="E269" s="70">
        <f t="shared" si="10"/>
        <v>1154.1783934475832</v>
      </c>
      <c r="O269" s="70">
        <f>Sheet1!F65</f>
        <v>0.38154657634630845</v>
      </c>
    </row>
    <row r="270" spans="1:15" ht="12.75">
      <c r="A270">
        <v>56</v>
      </c>
      <c r="B270" s="70">
        <f t="shared" si="9"/>
        <v>1868.5300634220232</v>
      </c>
      <c r="C270" s="70">
        <f>A270*Sheet1!D29</f>
        <v>672</v>
      </c>
      <c r="E270" s="70">
        <f t="shared" si="10"/>
        <v>1196.5300634220232</v>
      </c>
      <c r="O270" s="70">
        <f>Sheet1!F65</f>
        <v>0.38154657634630845</v>
      </c>
    </row>
    <row r="271" spans="1:15" ht="12.75">
      <c r="A271">
        <v>57</v>
      </c>
      <c r="B271" s="70">
        <f t="shared" si="9"/>
        <v>1923.644826549156</v>
      </c>
      <c r="C271" s="70">
        <f>A271*Sheet1!D29</f>
        <v>684</v>
      </c>
      <c r="E271" s="70">
        <f t="shared" si="10"/>
        <v>1239.644826549156</v>
      </c>
      <c r="O271" s="70">
        <f>Sheet1!F65</f>
        <v>0.38154657634630845</v>
      </c>
    </row>
    <row r="272" spans="1:15" ht="12.75">
      <c r="A272">
        <v>58</v>
      </c>
      <c r="B272" s="70">
        <f t="shared" si="9"/>
        <v>1979.5226828289817</v>
      </c>
      <c r="C272" s="70">
        <f>A272*Sheet1!D29</f>
        <v>696</v>
      </c>
      <c r="E272" s="70">
        <f t="shared" si="10"/>
        <v>1283.5226828289817</v>
      </c>
      <c r="O272" s="70">
        <f>Sheet1!F65</f>
        <v>0.38154657634630845</v>
      </c>
    </row>
    <row r="273" spans="1:15" ht="12.75">
      <c r="A273">
        <v>59</v>
      </c>
      <c r="B273" s="70">
        <f t="shared" si="9"/>
        <v>2036.1636322614997</v>
      </c>
      <c r="C273" s="70">
        <f>A273*Sheet1!D29</f>
        <v>708</v>
      </c>
      <c r="E273" s="70">
        <f t="shared" si="10"/>
        <v>1328.1636322614997</v>
      </c>
      <c r="O273" s="70">
        <f>Sheet1!F65</f>
        <v>0.38154657634630845</v>
      </c>
    </row>
    <row r="274" spans="1:15" ht="12.75">
      <c r="A274">
        <v>60</v>
      </c>
      <c r="B274" s="70">
        <f t="shared" si="9"/>
        <v>2093.5676748467104</v>
      </c>
      <c r="C274" s="70">
        <f>A274*Sheet1!D29</f>
        <v>720</v>
      </c>
      <c r="E274" s="70">
        <f t="shared" si="10"/>
        <v>1373.5676748467104</v>
      </c>
      <c r="O274" s="70">
        <f>Sheet1!F65</f>
        <v>0.38154657634630845</v>
      </c>
    </row>
    <row r="275" spans="1:15" ht="12.75">
      <c r="A275">
        <v>61</v>
      </c>
      <c r="B275" s="70">
        <f t="shared" si="9"/>
        <v>2151.734810584614</v>
      </c>
      <c r="C275" s="70">
        <f>A275*Sheet1!D29</f>
        <v>732</v>
      </c>
      <c r="E275" s="70">
        <f t="shared" si="10"/>
        <v>1419.7348105846138</v>
      </c>
      <c r="O275" s="70">
        <f>Sheet1!F65</f>
        <v>0.38154657634630845</v>
      </c>
    </row>
    <row r="276" spans="1:15" ht="12.75">
      <c r="A276">
        <v>62</v>
      </c>
      <c r="B276" s="70">
        <f t="shared" si="9"/>
        <v>2210.6650394752096</v>
      </c>
      <c r="C276" s="70">
        <f>A276*Sheet1!D29</f>
        <v>744</v>
      </c>
      <c r="E276" s="70">
        <f t="shared" si="10"/>
        <v>1466.6650394752096</v>
      </c>
      <c r="O276" s="70">
        <f>Sheet1!F65</f>
        <v>0.38154657634630845</v>
      </c>
    </row>
    <row r="277" spans="1:15" ht="12.75">
      <c r="A277">
        <v>63</v>
      </c>
      <c r="B277" s="70">
        <f t="shared" si="9"/>
        <v>2270.358361518498</v>
      </c>
      <c r="C277" s="70">
        <f>A277*Sheet1!D29</f>
        <v>756</v>
      </c>
      <c r="E277" s="70">
        <f t="shared" si="10"/>
        <v>1514.3583615184982</v>
      </c>
      <c r="O277" s="70">
        <f>Sheet1!F65</f>
        <v>0.38154657634630845</v>
      </c>
    </row>
    <row r="278" spans="1:15" ht="12.75">
      <c r="A278">
        <v>64</v>
      </c>
      <c r="B278" s="70">
        <f t="shared" si="9"/>
        <v>2330.814776714479</v>
      </c>
      <c r="C278" s="70">
        <f>A278*Sheet1!D29</f>
        <v>768</v>
      </c>
      <c r="E278" s="70">
        <f t="shared" si="10"/>
        <v>1562.8147767144794</v>
      </c>
      <c r="O278" s="70">
        <f>Sheet1!F65</f>
        <v>0.38154657634630845</v>
      </c>
    </row>
    <row r="279" spans="1:15" ht="12.75">
      <c r="A279">
        <v>65</v>
      </c>
      <c r="B279" s="70">
        <f t="shared" si="9"/>
        <v>2392.034285063153</v>
      </c>
      <c r="C279" s="70">
        <f>A279*Sheet1!D29</f>
        <v>780</v>
      </c>
      <c r="E279" s="70">
        <f t="shared" si="10"/>
        <v>1612.0342850631532</v>
      </c>
      <c r="O279" s="70">
        <f>Sheet1!F65</f>
        <v>0.38154657634630845</v>
      </c>
    </row>
    <row r="280" spans="1:15" ht="12.75">
      <c r="A280">
        <v>66</v>
      </c>
      <c r="B280" s="70">
        <f t="shared" si="9"/>
        <v>2454.0168865645196</v>
      </c>
      <c r="C280" s="70">
        <f>A280*Sheet1!D29</f>
        <v>792</v>
      </c>
      <c r="E280" s="70">
        <f t="shared" si="10"/>
        <v>1662.0168865645196</v>
      </c>
      <c r="O280" s="70">
        <f>Sheet1!F65</f>
        <v>0.38154657634630845</v>
      </c>
    </row>
    <row r="281" spans="1:15" ht="12.75">
      <c r="A281">
        <v>67</v>
      </c>
      <c r="B281" s="70">
        <f t="shared" si="9"/>
        <v>2516.762581218579</v>
      </c>
      <c r="C281" s="70">
        <f>A281*Sheet1!D29</f>
        <v>804</v>
      </c>
      <c r="E281" s="70">
        <f t="shared" si="10"/>
        <v>1712.7625812185786</v>
      </c>
      <c r="O281" s="70">
        <f>Sheet1!F65</f>
        <v>0.38154657634630845</v>
      </c>
    </row>
    <row r="282" spans="1:15" ht="12.75">
      <c r="A282">
        <v>68</v>
      </c>
      <c r="B282" s="70">
        <f t="shared" si="9"/>
        <v>2580.2713690253304</v>
      </c>
      <c r="C282" s="70">
        <f>A282*Sheet1!D29</f>
        <v>816</v>
      </c>
      <c r="E282" s="70">
        <f t="shared" si="10"/>
        <v>1764.2713690253304</v>
      </c>
      <c r="O282" s="70">
        <f>Sheet1!F65</f>
        <v>0.38154657634630845</v>
      </c>
    </row>
    <row r="283" spans="1:15" ht="12.75">
      <c r="A283">
        <v>69</v>
      </c>
      <c r="B283" s="70">
        <f t="shared" si="9"/>
        <v>2644.543249984775</v>
      </c>
      <c r="C283" s="70">
        <f>A283*Sheet1!D29</f>
        <v>828</v>
      </c>
      <c r="E283" s="70">
        <f t="shared" si="10"/>
        <v>1816.5432499847745</v>
      </c>
      <c r="O283" s="70">
        <f>Sheet1!F65</f>
        <v>0.38154657634630845</v>
      </c>
    </row>
    <row r="284" spans="1:15" ht="12.75">
      <c r="A284">
        <v>70</v>
      </c>
      <c r="B284" s="70">
        <f t="shared" si="9"/>
        <v>2709.5782240969115</v>
      </c>
      <c r="C284" s="70">
        <f>A284*Sheet1!D29</f>
        <v>840</v>
      </c>
      <c r="E284" s="70">
        <f t="shared" si="10"/>
        <v>1869.5782240969115</v>
      </c>
      <c r="O284" s="70">
        <f>Sheet1!F65</f>
        <v>0.38154657634630845</v>
      </c>
    </row>
    <row r="285" spans="1:15" ht="12.75">
      <c r="A285">
        <v>71</v>
      </c>
      <c r="B285" s="70">
        <f t="shared" si="9"/>
        <v>2775.376291361741</v>
      </c>
      <c r="C285" s="70">
        <f>A285*Sheet1!D29</f>
        <v>852</v>
      </c>
      <c r="E285" s="70">
        <f t="shared" si="10"/>
        <v>1923.3762913617409</v>
      </c>
      <c r="O285" s="70">
        <f>Sheet1!F65</f>
        <v>0.38154657634630845</v>
      </c>
    </row>
    <row r="286" spans="1:15" ht="12.75">
      <c r="A286">
        <v>72</v>
      </c>
      <c r="B286" s="70">
        <f t="shared" si="9"/>
        <v>2841.937451779263</v>
      </c>
      <c r="C286" s="70">
        <f>A286*Sheet1!D29</f>
        <v>864</v>
      </c>
      <c r="E286" s="70">
        <f t="shared" si="10"/>
        <v>1977.937451779263</v>
      </c>
      <c r="O286" s="70">
        <f>Sheet1!F65</f>
        <v>0.38154657634630845</v>
      </c>
    </row>
    <row r="287" spans="1:15" ht="12.75">
      <c r="A287">
        <v>73</v>
      </c>
      <c r="B287" s="70">
        <f t="shared" si="9"/>
        <v>2909.261705349478</v>
      </c>
      <c r="C287" s="70">
        <f>A287*Sheet1!D29</f>
        <v>876</v>
      </c>
      <c r="E287" s="70">
        <f t="shared" si="10"/>
        <v>2033.2617053494778</v>
      </c>
      <c r="O287" s="70">
        <f>Sheet1!F65</f>
        <v>0.38154657634630845</v>
      </c>
    </row>
    <row r="288" spans="1:15" ht="12.75">
      <c r="A288">
        <v>74</v>
      </c>
      <c r="B288" s="70">
        <f t="shared" si="9"/>
        <v>2977.349052072385</v>
      </c>
      <c r="C288" s="70">
        <f>A288*Sheet1!D29</f>
        <v>888</v>
      </c>
      <c r="E288" s="70">
        <f t="shared" si="10"/>
        <v>2089.349052072385</v>
      </c>
      <c r="O288" s="70">
        <f>Sheet1!F65</f>
        <v>0.38154657634630845</v>
      </c>
    </row>
    <row r="289" spans="1:15" ht="12.75">
      <c r="A289">
        <v>75</v>
      </c>
      <c r="B289" s="70">
        <f t="shared" si="9"/>
        <v>3046.199491947985</v>
      </c>
      <c r="C289" s="70">
        <f>A289*Sheet1!D29</f>
        <v>900</v>
      </c>
      <c r="E289" s="70">
        <f t="shared" si="10"/>
        <v>2146.199491947985</v>
      </c>
      <c r="O289" s="70">
        <f>Sheet1!F65</f>
        <v>0.38154657634630845</v>
      </c>
    </row>
    <row r="290" spans="1:15" ht="12.75">
      <c r="A290">
        <v>76</v>
      </c>
      <c r="B290" s="70">
        <f t="shared" si="9"/>
        <v>3115.8130249762776</v>
      </c>
      <c r="C290" s="70">
        <f>A290*Sheet1!D29</f>
        <v>912</v>
      </c>
      <c r="E290" s="70">
        <f t="shared" si="10"/>
        <v>2203.8130249762776</v>
      </c>
      <c r="O290" s="70">
        <f>Sheet1!F65</f>
        <v>0.38154657634630845</v>
      </c>
    </row>
    <row r="291" spans="1:15" ht="12.75">
      <c r="A291">
        <v>77</v>
      </c>
      <c r="B291" s="70">
        <f t="shared" si="9"/>
        <v>3186.1896511572627</v>
      </c>
      <c r="C291" s="70">
        <f>A291*Sheet1!D29</f>
        <v>924</v>
      </c>
      <c r="E291" s="70">
        <f t="shared" si="10"/>
        <v>2262.1896511572627</v>
      </c>
      <c r="O291" s="70">
        <f>Sheet1!F65</f>
        <v>0.38154657634630845</v>
      </c>
    </row>
    <row r="292" spans="1:15" ht="12.75">
      <c r="A292">
        <v>78</v>
      </c>
      <c r="B292" s="70">
        <f t="shared" si="9"/>
        <v>3257.3293704909406</v>
      </c>
      <c r="C292" s="70">
        <f>A292*Sheet1!D29</f>
        <v>936</v>
      </c>
      <c r="E292" s="70">
        <f t="shared" si="10"/>
        <v>2321.3293704909406</v>
      </c>
      <c r="O292" s="70">
        <f>Sheet1!F65</f>
        <v>0.38154657634630845</v>
      </c>
    </row>
    <row r="293" spans="1:15" ht="12.75">
      <c r="A293">
        <v>79</v>
      </c>
      <c r="B293" s="70">
        <f t="shared" si="9"/>
        <v>3329.232182977311</v>
      </c>
      <c r="C293" s="70">
        <f>A293*Sheet1!D29</f>
        <v>948</v>
      </c>
      <c r="E293" s="70">
        <f t="shared" si="10"/>
        <v>2381.232182977311</v>
      </c>
      <c r="O293" s="70">
        <f>Sheet1!F65</f>
        <v>0.38154657634630845</v>
      </c>
    </row>
    <row r="294" spans="1:15" ht="12.75">
      <c r="A294">
        <v>80</v>
      </c>
      <c r="B294" s="70">
        <f t="shared" si="9"/>
        <v>3401.898088616374</v>
      </c>
      <c r="C294" s="70">
        <f>A294*Sheet1!D29</f>
        <v>960</v>
      </c>
      <c r="E294" s="70">
        <f t="shared" si="10"/>
        <v>2441.898088616374</v>
      </c>
      <c r="O294" s="70">
        <f>Sheet1!F65</f>
        <v>0.38154657634630845</v>
      </c>
    </row>
    <row r="295" spans="1:15" ht="12.75">
      <c r="A295">
        <v>81</v>
      </c>
      <c r="B295" s="70">
        <f t="shared" si="9"/>
        <v>3475.32708740813</v>
      </c>
      <c r="C295" s="70">
        <f>A295*Sheet1!D29</f>
        <v>972</v>
      </c>
      <c r="E295" s="70">
        <f t="shared" si="10"/>
        <v>2503.32708740813</v>
      </c>
      <c r="O295" s="70">
        <f>Sheet1!F65</f>
        <v>0.38154657634630845</v>
      </c>
    </row>
    <row r="296" spans="1:15" ht="12.75">
      <c r="A296">
        <v>82</v>
      </c>
      <c r="B296" s="70">
        <f t="shared" si="9"/>
        <v>3549.5191793525782</v>
      </c>
      <c r="C296" s="70">
        <f>A296*Sheet1!D29</f>
        <v>984</v>
      </c>
      <c r="E296" s="70">
        <f t="shared" si="10"/>
        <v>2565.5191793525782</v>
      </c>
      <c r="O296" s="70">
        <f>Sheet1!F65</f>
        <v>0.38154657634630845</v>
      </c>
    </row>
    <row r="297" spans="1:15" ht="12.75">
      <c r="A297">
        <v>83</v>
      </c>
      <c r="B297" s="70">
        <f t="shared" si="9"/>
        <v>3624.474364449719</v>
      </c>
      <c r="C297" s="70">
        <f>A297*Sheet1!D29</f>
        <v>996</v>
      </c>
      <c r="E297" s="70">
        <f t="shared" si="10"/>
        <v>2628.474364449719</v>
      </c>
      <c r="O297" s="70">
        <f>Sheet1!F65</f>
        <v>0.38154657634630845</v>
      </c>
    </row>
    <row r="298" spans="1:15" ht="12.75">
      <c r="A298">
        <v>84</v>
      </c>
      <c r="B298" s="70">
        <f t="shared" si="9"/>
        <v>3700.1926426995524</v>
      </c>
      <c r="C298" s="70">
        <f>A298*Sheet1!D29</f>
        <v>1008</v>
      </c>
      <c r="E298" s="70">
        <f t="shared" si="10"/>
        <v>2692.1926426995524</v>
      </c>
      <c r="O298" s="70">
        <f>Sheet1!F65</f>
        <v>0.38154657634630845</v>
      </c>
    </row>
    <row r="299" spans="1:15" ht="12.75">
      <c r="A299">
        <v>85</v>
      </c>
      <c r="B299" s="70">
        <f t="shared" si="9"/>
        <v>3776.6740141020787</v>
      </c>
      <c r="C299" s="70">
        <f>A299*Sheet1!D29</f>
        <v>1020</v>
      </c>
      <c r="E299" s="70">
        <f t="shared" si="10"/>
        <v>2756.6740141020787</v>
      </c>
      <c r="O299" s="70">
        <f>Sheet1!F65</f>
        <v>0.38154657634630845</v>
      </c>
    </row>
    <row r="300" spans="1:15" ht="12.75">
      <c r="A300">
        <v>86</v>
      </c>
      <c r="B300" s="70">
        <f t="shared" si="9"/>
        <v>3853.9184786572973</v>
      </c>
      <c r="C300" s="70">
        <f>A300*Sheet1!D29</f>
        <v>1032</v>
      </c>
      <c r="E300" s="70">
        <f t="shared" si="10"/>
        <v>2821.9184786572973</v>
      </c>
      <c r="O300" s="70">
        <f>Sheet1!F65</f>
        <v>0.38154657634630845</v>
      </c>
    </row>
    <row r="301" spans="1:15" ht="12.75">
      <c r="A301">
        <v>87</v>
      </c>
      <c r="B301" s="70">
        <f t="shared" si="9"/>
        <v>3931.926036365209</v>
      </c>
      <c r="C301" s="70">
        <f>A301*Sheet1!D29</f>
        <v>1044</v>
      </c>
      <c r="E301" s="70">
        <f t="shared" si="10"/>
        <v>2887.926036365209</v>
      </c>
      <c r="O301" s="70">
        <f>Sheet1!F65</f>
        <v>0.38154657634630845</v>
      </c>
    </row>
    <row r="302" spans="1:15" ht="12.75">
      <c r="A302">
        <v>88</v>
      </c>
      <c r="B302" s="70">
        <f t="shared" si="9"/>
        <v>4010.6966872258126</v>
      </c>
      <c r="C302" s="70">
        <f>A302*Sheet1!D29</f>
        <v>1056</v>
      </c>
      <c r="E302" s="70">
        <f t="shared" si="10"/>
        <v>2954.6966872258126</v>
      </c>
      <c r="O302" s="70">
        <f>Sheet1!F65</f>
        <v>0.38154657634630845</v>
      </c>
    </row>
    <row r="303" spans="1:15" ht="12.75">
      <c r="A303">
        <v>89</v>
      </c>
      <c r="B303" s="70">
        <f t="shared" si="9"/>
        <v>4090.2304312391093</v>
      </c>
      <c r="C303" s="70">
        <f>A303*Sheet1!D29</f>
        <v>1068</v>
      </c>
      <c r="E303" s="70">
        <f t="shared" si="10"/>
        <v>3022.2304312391093</v>
      </c>
      <c r="O303" s="70">
        <f>Sheet1!F65</f>
        <v>0.38154657634630845</v>
      </c>
    </row>
    <row r="304" spans="1:15" ht="12.75">
      <c r="A304">
        <v>90</v>
      </c>
      <c r="B304" s="70">
        <f t="shared" si="9"/>
        <v>4170.527268405098</v>
      </c>
      <c r="C304" s="70">
        <f>A304*Sheet1!D29</f>
        <v>1080</v>
      </c>
      <c r="E304" s="70">
        <f t="shared" si="10"/>
        <v>3090.5272684050983</v>
      </c>
      <c r="O304" s="70">
        <f>Sheet1!F65</f>
        <v>0.38154657634630845</v>
      </c>
    </row>
    <row r="305" spans="1:15" ht="12.75">
      <c r="A305">
        <v>91</v>
      </c>
      <c r="B305" s="70">
        <f t="shared" si="9"/>
        <v>4251.587198723781</v>
      </c>
      <c r="C305" s="70">
        <f>A305*Sheet1!D29</f>
        <v>1092</v>
      </c>
      <c r="E305" s="70">
        <f t="shared" si="10"/>
        <v>3159.58719872378</v>
      </c>
      <c r="O305" s="70">
        <f>Sheet1!F65</f>
        <v>0.38154657634630845</v>
      </c>
    </row>
    <row r="306" spans="1:15" ht="12.75">
      <c r="A306">
        <v>92</v>
      </c>
      <c r="B306" s="70">
        <f t="shared" si="9"/>
        <v>4333.410222195154</v>
      </c>
      <c r="C306" s="70">
        <f>A306*Sheet1!D29</f>
        <v>1104</v>
      </c>
      <c r="E306" s="70">
        <f t="shared" si="10"/>
        <v>3229.410222195155</v>
      </c>
      <c r="O306" s="70">
        <f>Sheet1!F65</f>
        <v>0.38154657634630845</v>
      </c>
    </row>
    <row r="307" spans="1:15" ht="12.75">
      <c r="A307">
        <v>93</v>
      </c>
      <c r="B307" s="70">
        <f t="shared" si="9"/>
        <v>4415.996338819222</v>
      </c>
      <c r="C307" s="70">
        <f>A307*Sheet1!D29</f>
        <v>1116</v>
      </c>
      <c r="E307" s="70">
        <f t="shared" si="10"/>
        <v>3299.996338819222</v>
      </c>
      <c r="O307" s="70">
        <f>Sheet1!F65</f>
        <v>0.38154657634630845</v>
      </c>
    </row>
    <row r="308" spans="1:15" ht="12.75">
      <c r="A308">
        <v>94</v>
      </c>
      <c r="B308" s="70">
        <f t="shared" si="9"/>
        <v>4499.345548595982</v>
      </c>
      <c r="C308" s="70">
        <f>A308*Sheet1!D29</f>
        <v>1128</v>
      </c>
      <c r="E308" s="70">
        <f t="shared" si="10"/>
        <v>3371.3455485959817</v>
      </c>
      <c r="O308" s="70">
        <f>Sheet1!F65</f>
        <v>0.38154657634630845</v>
      </c>
    </row>
    <row r="309" spans="1:15" ht="12.75">
      <c r="A309">
        <v>95</v>
      </c>
      <c r="B309" s="70">
        <f t="shared" si="9"/>
        <v>4583.457851525434</v>
      </c>
      <c r="C309" s="70">
        <f>A309*Sheet1!D29</f>
        <v>1140</v>
      </c>
      <c r="E309" s="70">
        <f t="shared" si="10"/>
        <v>3443.457851525434</v>
      </c>
      <c r="O309" s="70">
        <f>Sheet1!F65</f>
        <v>0.38154657634630845</v>
      </c>
    </row>
    <row r="310" spans="1:15" ht="12.75">
      <c r="A310">
        <v>96</v>
      </c>
      <c r="B310" s="70">
        <f t="shared" si="9"/>
        <v>4668.333247607579</v>
      </c>
      <c r="C310" s="70">
        <f>A310*Sheet1!D29</f>
        <v>1152</v>
      </c>
      <c r="E310" s="70">
        <f t="shared" si="10"/>
        <v>3516.333247607579</v>
      </c>
      <c r="O310" s="70">
        <f>Sheet1!F65</f>
        <v>0.38154657634630845</v>
      </c>
    </row>
    <row r="311" spans="1:15" ht="12.75">
      <c r="A311">
        <v>97</v>
      </c>
      <c r="B311" s="70">
        <f t="shared" si="9"/>
        <v>4753.971736842416</v>
      </c>
      <c r="C311" s="70">
        <f>A311*Sheet1!D29</f>
        <v>1164</v>
      </c>
      <c r="E311" s="70">
        <f t="shared" si="10"/>
        <v>3589.9717368424162</v>
      </c>
      <c r="O311" s="70">
        <f>Sheet1!F65</f>
        <v>0.38154657634630845</v>
      </c>
    </row>
    <row r="312" spans="1:15" ht="12.75">
      <c r="A312">
        <v>98</v>
      </c>
      <c r="B312" s="70">
        <f t="shared" si="9"/>
        <v>4840.373319229946</v>
      </c>
      <c r="C312" s="70">
        <f>A312*Sheet1!D29</f>
        <v>1176</v>
      </c>
      <c r="E312" s="70">
        <f t="shared" si="10"/>
        <v>3664.3733192299464</v>
      </c>
      <c r="O312" s="70">
        <f>Sheet1!F65</f>
        <v>0.38154657634630845</v>
      </c>
    </row>
    <row r="313" spans="1:15" ht="12.75">
      <c r="A313">
        <v>99</v>
      </c>
      <c r="B313" s="70">
        <f t="shared" si="9"/>
        <v>4927.5379947701695</v>
      </c>
      <c r="C313" s="70">
        <f>A313*Sheet1!D29</f>
        <v>1188</v>
      </c>
      <c r="E313" s="70">
        <f t="shared" si="10"/>
        <v>3739.537994770169</v>
      </c>
      <c r="O313" s="70">
        <f>Sheet1!F65</f>
        <v>0.38154657634630845</v>
      </c>
    </row>
    <row r="314" spans="1:15" ht="12.75">
      <c r="A314">
        <v>100</v>
      </c>
      <c r="B314" s="70">
        <f t="shared" si="9"/>
        <v>5015.465763463084</v>
      </c>
      <c r="C314" s="70">
        <f>A314*Sheet1!D29</f>
        <v>1200</v>
      </c>
      <c r="E314" s="70">
        <f t="shared" si="10"/>
        <v>3815.4657634630844</v>
      </c>
      <c r="O314" s="70">
        <f>Sheet1!F65</f>
        <v>0.38154657634630845</v>
      </c>
    </row>
    <row r="315" spans="1:15" ht="12.75">
      <c r="A315">
        <v>105</v>
      </c>
      <c r="B315" s="70">
        <f t="shared" si="9"/>
        <v>5466.55100421805</v>
      </c>
      <c r="C315" s="70">
        <f>A315*Sheet1!D29</f>
        <v>1260</v>
      </c>
      <c r="E315" s="70">
        <f t="shared" si="10"/>
        <v>4206.55100421805</v>
      </c>
      <c r="O315" s="70">
        <f>Sheet1!F65</f>
        <v>0.38154657634630845</v>
      </c>
    </row>
    <row r="316" spans="1:15" ht="12.75">
      <c r="A316">
        <v>110</v>
      </c>
      <c r="B316" s="70">
        <f t="shared" si="9"/>
        <v>5936.713573790333</v>
      </c>
      <c r="C316" s="70">
        <f>A316*Sheet1!D29</f>
        <v>1320</v>
      </c>
      <c r="E316" s="70">
        <f t="shared" si="10"/>
        <v>4616.713573790333</v>
      </c>
      <c r="O316" s="70">
        <f>Sheet1!F65</f>
        <v>0.38154657634630845</v>
      </c>
    </row>
    <row r="317" spans="1:15" ht="12.75">
      <c r="A317">
        <v>115</v>
      </c>
      <c r="B317" s="70">
        <f t="shared" si="9"/>
        <v>6425.953472179929</v>
      </c>
      <c r="C317" s="70">
        <f>A317*Sheet1!D29</f>
        <v>1380</v>
      </c>
      <c r="E317" s="70">
        <f t="shared" si="10"/>
        <v>5045.953472179929</v>
      </c>
      <c r="O317" s="70">
        <f>Sheet1!F65</f>
        <v>0.38154657634630845</v>
      </c>
    </row>
    <row r="318" spans="1:15" ht="12.75">
      <c r="A318">
        <v>120</v>
      </c>
      <c r="B318" s="70">
        <f t="shared" si="9"/>
        <v>6934.270699386841</v>
      </c>
      <c r="C318" s="70">
        <f>A318*Sheet1!D29</f>
        <v>1440</v>
      </c>
      <c r="E318" s="70">
        <f t="shared" si="10"/>
        <v>5494.270699386841</v>
      </c>
      <c r="O318" s="70">
        <f>Sheet1!F65</f>
        <v>0.38154657634630845</v>
      </c>
    </row>
    <row r="319" spans="1:15" ht="12.75">
      <c r="A319">
        <v>125</v>
      </c>
      <c r="B319" s="70">
        <f t="shared" si="9"/>
        <v>7461.66525541107</v>
      </c>
      <c r="C319" s="70">
        <f>A319*Sheet1!D29</f>
        <v>1500</v>
      </c>
      <c r="E319" s="70">
        <f t="shared" si="10"/>
        <v>5961.66525541107</v>
      </c>
      <c r="O319" s="70">
        <f>Sheet1!F65</f>
        <v>0.38154657634630845</v>
      </c>
    </row>
    <row r="320" spans="1:15" ht="12.75">
      <c r="A320">
        <v>130</v>
      </c>
      <c r="B320" s="70">
        <f t="shared" si="9"/>
        <v>8008.137140252613</v>
      </c>
      <c r="C320" s="70">
        <f>A320*Sheet1!D29</f>
        <v>1560</v>
      </c>
      <c r="E320" s="70">
        <f t="shared" si="10"/>
        <v>6448.137140252613</v>
      </c>
      <c r="O320" s="70">
        <f>Sheet1!F65</f>
        <v>0.38154657634630845</v>
      </c>
    </row>
    <row r="321" spans="1:15" ht="12.75">
      <c r="A321">
        <v>135</v>
      </c>
      <c r="B321" s="70">
        <f t="shared" si="9"/>
        <v>8573.686353911471</v>
      </c>
      <c r="C321" s="70">
        <f>A321*Sheet1!D29</f>
        <v>1620</v>
      </c>
      <c r="E321" s="70">
        <f t="shared" si="10"/>
        <v>6953.686353911472</v>
      </c>
      <c r="O321" s="70">
        <f>Sheet1!F65</f>
        <v>0.38154657634630845</v>
      </c>
    </row>
    <row r="322" spans="1:15" ht="12.75">
      <c r="A322">
        <v>140</v>
      </c>
      <c r="B322" s="70">
        <f t="shared" si="9"/>
        <v>9158.312896387646</v>
      </c>
      <c r="C322" s="70">
        <f>A322*Sheet1!D29</f>
        <v>1680</v>
      </c>
      <c r="E322" s="70">
        <f t="shared" si="10"/>
        <v>7478.312896387646</v>
      </c>
      <c r="O322" s="70">
        <f>Sheet1!F65</f>
        <v>0.38154657634630845</v>
      </c>
    </row>
    <row r="323" spans="1:15" ht="12.75">
      <c r="A323">
        <v>145</v>
      </c>
      <c r="B323" s="70">
        <f t="shared" si="9"/>
        <v>9762.016767681136</v>
      </c>
      <c r="C323" s="70">
        <f>A323*Sheet1!D29</f>
        <v>1740</v>
      </c>
      <c r="E323" s="70">
        <f t="shared" si="10"/>
        <v>8022.016767681135</v>
      </c>
      <c r="O323" s="70">
        <f>Sheet1!F65</f>
        <v>0.38154657634630845</v>
      </c>
    </row>
    <row r="324" spans="1:15" ht="12.75">
      <c r="A324">
        <v>150</v>
      </c>
      <c r="B324" s="70">
        <f t="shared" si="9"/>
        <v>10384.79796779194</v>
      </c>
      <c r="C324" s="70">
        <f>A324*Sheet1!D29</f>
        <v>1800</v>
      </c>
      <c r="E324" s="70">
        <f t="shared" si="10"/>
        <v>8584.79796779194</v>
      </c>
      <c r="O324" s="70">
        <f>Sheet1!F65</f>
        <v>0.38154657634630845</v>
      </c>
    </row>
    <row r="325" spans="1:15" ht="12.75">
      <c r="A325">
        <v>155</v>
      </c>
      <c r="B325" s="70">
        <f aca="true" t="shared" si="11" ref="B325:B334">C325+E325</f>
        <v>11026.656496720061</v>
      </c>
      <c r="C325" s="70">
        <f>A325*Sheet1!D29</f>
        <v>1860</v>
      </c>
      <c r="E325" s="70">
        <f aca="true" t="shared" si="12" ref="E325:E334">(A325*A325)*O325</f>
        <v>9166.656496720061</v>
      </c>
      <c r="O325" s="70">
        <f>Sheet1!F65</f>
        <v>0.38154657634630845</v>
      </c>
    </row>
    <row r="326" spans="1:15" ht="12.75">
      <c r="A326">
        <v>160</v>
      </c>
      <c r="B326" s="70">
        <f t="shared" si="11"/>
        <v>11687.592354465496</v>
      </c>
      <c r="C326" s="70">
        <f>A326*Sheet1!D29</f>
        <v>1920</v>
      </c>
      <c r="E326" s="70">
        <f t="shared" si="12"/>
        <v>9767.592354465496</v>
      </c>
      <c r="O326" s="70">
        <f>Sheet1!F65</f>
        <v>0.38154657634630845</v>
      </c>
    </row>
    <row r="327" spans="1:15" ht="12.75">
      <c r="A327">
        <v>165</v>
      </c>
      <c r="B327" s="70">
        <f t="shared" si="11"/>
        <v>12367.605541028248</v>
      </c>
      <c r="C327" s="70">
        <f>A327*Sheet1!D29</f>
        <v>1980</v>
      </c>
      <c r="E327" s="70">
        <f t="shared" si="12"/>
        <v>10387.605541028248</v>
      </c>
      <c r="O327" s="70">
        <f>Sheet1!F65</f>
        <v>0.38154657634630845</v>
      </c>
    </row>
    <row r="328" spans="1:15" ht="12.75">
      <c r="A328">
        <v>170</v>
      </c>
      <c r="B328" s="70">
        <f t="shared" si="11"/>
        <v>13066.696056408315</v>
      </c>
      <c r="C328" s="70">
        <f>A328*Sheet1!D29</f>
        <v>2040</v>
      </c>
      <c r="E328" s="70">
        <f t="shared" si="12"/>
        <v>11026.696056408315</v>
      </c>
      <c r="O328" s="70">
        <f>Sheet1!F65</f>
        <v>0.38154657634630845</v>
      </c>
    </row>
    <row r="329" spans="1:15" ht="12.75">
      <c r="A329">
        <v>175</v>
      </c>
      <c r="B329" s="70">
        <f t="shared" si="11"/>
        <v>13784.863900605696</v>
      </c>
      <c r="C329" s="70">
        <f>A329*Sheet1!D29</f>
        <v>2100</v>
      </c>
      <c r="E329" s="70">
        <f t="shared" si="12"/>
        <v>11684.863900605696</v>
      </c>
      <c r="O329" s="70">
        <f>Sheet1!F65</f>
        <v>0.38154657634630845</v>
      </c>
    </row>
    <row r="330" spans="1:15" ht="12.75">
      <c r="A330">
        <v>180</v>
      </c>
      <c r="B330" s="70">
        <f t="shared" si="11"/>
        <v>14522.109073620393</v>
      </c>
      <c r="C330" s="70">
        <f>A330*Sheet1!D29</f>
        <v>2160</v>
      </c>
      <c r="E330" s="70">
        <f t="shared" si="12"/>
        <v>12362.109073620393</v>
      </c>
      <c r="O330" s="70">
        <f>Sheet1!F65</f>
        <v>0.38154657634630845</v>
      </c>
    </row>
    <row r="331" spans="1:15" ht="12.75">
      <c r="A331">
        <v>185</v>
      </c>
      <c r="B331" s="70">
        <f t="shared" si="11"/>
        <v>15278.431575452407</v>
      </c>
      <c r="C331" s="70">
        <f>A331*Sheet1!D29</f>
        <v>2220</v>
      </c>
      <c r="E331" s="70">
        <f t="shared" si="12"/>
        <v>13058.431575452407</v>
      </c>
      <c r="O331" s="70">
        <f>Sheet1!F65</f>
        <v>0.38154657634630845</v>
      </c>
    </row>
    <row r="332" spans="1:15" ht="12.75">
      <c r="A332">
        <v>190</v>
      </c>
      <c r="B332" s="70">
        <f t="shared" si="11"/>
        <v>16053.831406101735</v>
      </c>
      <c r="C332" s="70">
        <f>A332*Sheet1!D29</f>
        <v>2280</v>
      </c>
      <c r="E332" s="70">
        <f t="shared" si="12"/>
        <v>13773.831406101735</v>
      </c>
      <c r="O332" s="70">
        <f>Sheet1!F65</f>
        <v>0.38154657634630845</v>
      </c>
    </row>
    <row r="333" spans="1:15" ht="12.75">
      <c r="A333">
        <v>195</v>
      </c>
      <c r="B333" s="70">
        <f t="shared" si="11"/>
        <v>16848.30856556838</v>
      </c>
      <c r="C333" s="70">
        <f>A333*Sheet1!D29</f>
        <v>2340</v>
      </c>
      <c r="E333" s="70">
        <f t="shared" si="12"/>
        <v>14508.308565568379</v>
      </c>
      <c r="O333" s="70">
        <f>Sheet1!F65</f>
        <v>0.38154657634630845</v>
      </c>
    </row>
    <row r="334" spans="1:15" ht="12.75">
      <c r="A334">
        <v>200</v>
      </c>
      <c r="B334" s="70">
        <f t="shared" si="11"/>
        <v>17661.863053852336</v>
      </c>
      <c r="C334" s="70">
        <f>A334*Sheet1!D29</f>
        <v>2400</v>
      </c>
      <c r="E334" s="70">
        <f t="shared" si="12"/>
        <v>15261.863053852338</v>
      </c>
      <c r="O334" s="70">
        <f>Sheet1!F65</f>
        <v>0.38154657634630845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P334"/>
  <sheetViews>
    <sheetView zoomScalePageLayoutView="0" workbookViewId="0" topLeftCell="A1">
      <selection activeCell="J11" sqref="J11"/>
    </sheetView>
  </sheetViews>
  <sheetFormatPr defaultColWidth="11.421875" defaultRowHeight="12.75"/>
  <cols>
    <col min="1" max="1" width="11.421875" style="0" customWidth="1"/>
    <col min="2" max="2" width="22.57421875" style="0" customWidth="1"/>
    <col min="3" max="8" width="11.421875" style="0" customWidth="1"/>
    <col min="9" max="9" width="13.421875" style="0" customWidth="1"/>
    <col min="10" max="10" width="11.421875" style="0" customWidth="1"/>
    <col min="11" max="11" width="14.140625" style="0" customWidth="1"/>
    <col min="12" max="14" width="11.421875" style="0" customWidth="1"/>
    <col min="15" max="15" width="11.421875" style="70" customWidth="1"/>
  </cols>
  <sheetData>
    <row r="3" spans="1:15" ht="12.75">
      <c r="A3" t="s">
        <v>116</v>
      </c>
      <c r="B3" t="s">
        <v>117</v>
      </c>
      <c r="C3" t="s">
        <v>118</v>
      </c>
      <c r="E3" t="s">
        <v>119</v>
      </c>
      <c r="H3" t="s">
        <v>120</v>
      </c>
      <c r="I3" t="s">
        <v>121</v>
      </c>
      <c r="J3" t="s">
        <v>122</v>
      </c>
      <c r="K3" t="s">
        <v>123</v>
      </c>
      <c r="L3" t="s">
        <v>124</v>
      </c>
      <c r="O3" s="70" t="s">
        <v>126</v>
      </c>
    </row>
    <row r="5" spans="1:16" ht="12.75">
      <c r="A5">
        <v>0.1</v>
      </c>
      <c r="B5" s="70">
        <f aca="true" t="shared" si="0" ref="B5:B68">C5+E5</f>
        <v>1.2022031928928676</v>
      </c>
      <c r="C5" s="70">
        <f>A5*Sheet1!D29</f>
        <v>1.2000000000000002</v>
      </c>
      <c r="E5" s="70">
        <f aca="true" t="shared" si="1" ref="E5:E68">(A5*A5)*O5</f>
        <v>0.00220319289286733</v>
      </c>
      <c r="I5" s="113"/>
      <c r="O5" s="113">
        <f>Sheet1!F67</f>
        <v>0.22031928928673294</v>
      </c>
      <c r="P5" s="113"/>
    </row>
    <row r="6" spans="1:15" ht="12.75">
      <c r="A6">
        <v>0.2</v>
      </c>
      <c r="B6" s="70">
        <f t="shared" si="0"/>
        <v>2.4088127715714696</v>
      </c>
      <c r="C6" s="70">
        <f>A6*Sheet1!D29</f>
        <v>2.4000000000000004</v>
      </c>
      <c r="E6" s="70">
        <f t="shared" si="1"/>
        <v>0.00881277157146932</v>
      </c>
      <c r="I6" s="113"/>
      <c r="O6" s="113">
        <f>Sheet1!F67</f>
        <v>0.22031928928673294</v>
      </c>
    </row>
    <row r="7" spans="1:15" ht="12.75">
      <c r="A7">
        <v>0.3</v>
      </c>
      <c r="B7" s="70">
        <f t="shared" si="0"/>
        <v>3.6198287360358057</v>
      </c>
      <c r="C7" s="70">
        <f>A7*Sheet1!D29</f>
        <v>3.5999999999999996</v>
      </c>
      <c r="E7" s="70">
        <f t="shared" si="1"/>
        <v>0.019828736035805965</v>
      </c>
      <c r="H7">
        <v>2</v>
      </c>
      <c r="I7" s="113">
        <f>(0.5*Sheet1!D73*(3.141593*((Sheet1!D7/2)*(Sheet1!D7/2)))*(H7*H7*H7)*(Sheet1!D74/100))</f>
        <v>2.22575580864</v>
      </c>
      <c r="J7" s="70">
        <f>VLOOKUP(I7,B5:C334,2,TRUE)</f>
        <v>1.2000000000000002</v>
      </c>
      <c r="K7" s="70">
        <f>J7/Sheet1!D29*Sheet1!D75</f>
        <v>0.14</v>
      </c>
      <c r="L7" s="70">
        <f aca="true" t="shared" si="2" ref="L7:L27">J7-K7</f>
        <v>1.06</v>
      </c>
      <c r="O7" s="113">
        <f>Sheet1!F67</f>
        <v>0.22031928928673294</v>
      </c>
    </row>
    <row r="8" spans="1:15" ht="12.75">
      <c r="A8">
        <v>0.4</v>
      </c>
      <c r="B8" s="70">
        <f t="shared" si="0"/>
        <v>4.835251086285878</v>
      </c>
      <c r="C8" s="70">
        <f>A8*Sheet1!D29</f>
        <v>4.800000000000001</v>
      </c>
      <c r="E8" s="70">
        <f t="shared" si="1"/>
        <v>0.03525108628587728</v>
      </c>
      <c r="H8">
        <v>2.5</v>
      </c>
      <c r="I8" s="113">
        <f>(0.5*Sheet1!D73*(3.141593*((Sheet1!D7/2)*(Sheet1!D7/2)))*(H8*H8*H8)*(Sheet1!D74/100))</f>
        <v>4.34717931375</v>
      </c>
      <c r="J8" s="70">
        <f>VLOOKUP(I8,B5:C334,2,TRUE)</f>
        <v>3.5999999999999996</v>
      </c>
      <c r="K8" s="70">
        <f>J8/Sheet1!D29*Sheet1!D75</f>
        <v>0.42</v>
      </c>
      <c r="L8" s="70">
        <f t="shared" si="2"/>
        <v>3.1799999999999997</v>
      </c>
      <c r="O8" s="113">
        <f>Sheet1!F67</f>
        <v>0.22031928928673294</v>
      </c>
    </row>
    <row r="9" spans="1:15" ht="12.75">
      <c r="A9">
        <v>0.5</v>
      </c>
      <c r="B9" s="70">
        <f t="shared" si="0"/>
        <v>6.055079822321683</v>
      </c>
      <c r="C9" s="70">
        <f>A9*Sheet1!D29</f>
        <v>6</v>
      </c>
      <c r="E9" s="70">
        <f t="shared" si="1"/>
        <v>0.055079822321683236</v>
      </c>
      <c r="H9">
        <v>3</v>
      </c>
      <c r="I9" s="113">
        <f>(0.5*Sheet1!D73*(3.141593*((Sheet1!D7/2)*(Sheet1!D7/2)))*(H9*H9*H9)*(Sheet1!D74/100))</f>
        <v>7.511925854160001</v>
      </c>
      <c r="J9" s="70">
        <f>VLOOKUP(I9,B5:C334,2,TRUE)</f>
        <v>7.199999999999999</v>
      </c>
      <c r="K9" s="70">
        <f>J9/Sheet1!D29*Sheet1!D75</f>
        <v>0.84</v>
      </c>
      <c r="L9" s="70">
        <f t="shared" si="2"/>
        <v>6.359999999999999</v>
      </c>
      <c r="O9" s="113">
        <f>Sheet1!F67</f>
        <v>0.22031928928673294</v>
      </c>
    </row>
    <row r="10" spans="1:15" ht="12.75">
      <c r="A10">
        <v>0.6</v>
      </c>
      <c r="B10" s="70">
        <f t="shared" si="0"/>
        <v>7.279314944143223</v>
      </c>
      <c r="C10" s="70">
        <f>A10*Sheet1!D29</f>
        <v>7.199999999999999</v>
      </c>
      <c r="E10" s="70">
        <f t="shared" si="1"/>
        <v>0.07931494414322386</v>
      </c>
      <c r="H10">
        <v>3.5</v>
      </c>
      <c r="I10" s="113">
        <f>(0.5*Sheet1!D73*(3.141593*((Sheet1!D7/2)*(Sheet1!D7/2)))*(H10*H10*H10)*(Sheet1!D74/100))</f>
        <v>11.928660036930001</v>
      </c>
      <c r="J10" s="70">
        <f>VLOOKUP(I10,B5:C334,2,TRUE)</f>
        <v>10.8</v>
      </c>
      <c r="K10" s="70">
        <f>J10/Sheet1!D29*Sheet1!D75</f>
        <v>1.26</v>
      </c>
      <c r="L10" s="70">
        <f t="shared" si="2"/>
        <v>9.540000000000001</v>
      </c>
      <c r="O10" s="113">
        <f>Sheet1!F67</f>
        <v>0.22031928928673294</v>
      </c>
    </row>
    <row r="11" spans="1:15" ht="12.75">
      <c r="A11">
        <v>0.7</v>
      </c>
      <c r="B11" s="70">
        <f t="shared" si="0"/>
        <v>8.507956451750498</v>
      </c>
      <c r="C11" s="70">
        <f>A11*Sheet1!D29</f>
        <v>8.399999999999999</v>
      </c>
      <c r="E11" s="70">
        <f t="shared" si="1"/>
        <v>0.10795645175049913</v>
      </c>
      <c r="H11">
        <v>4</v>
      </c>
      <c r="I11" s="113">
        <f>(0.5*Sheet1!D73*(3.141593*((Sheet1!D7/2)*(Sheet1!D7/2)))*(H11*H11*H11)*(Sheet1!D74/100))</f>
        <v>17.80604646912</v>
      </c>
      <c r="J11" s="70">
        <f>VLOOKUP(I11,B5:C334,2,TRUE)</f>
        <v>16.799999999999997</v>
      </c>
      <c r="K11" s="70">
        <f>J11/Sheet1!D29*Sheet1!D75</f>
        <v>1.9599999999999995</v>
      </c>
      <c r="L11" s="70">
        <f t="shared" si="2"/>
        <v>14.839999999999998</v>
      </c>
      <c r="O11" s="113">
        <f>Sheet1!F67</f>
        <v>0.22031928928673294</v>
      </c>
    </row>
    <row r="12" spans="1:15" ht="12.75">
      <c r="A12">
        <v>0.8</v>
      </c>
      <c r="B12" s="70">
        <f t="shared" si="0"/>
        <v>9.74100434514351</v>
      </c>
      <c r="C12" s="70">
        <f>A12*Sheet1!D29</f>
        <v>9.600000000000001</v>
      </c>
      <c r="E12" s="70">
        <f t="shared" si="1"/>
        <v>0.14100434514350912</v>
      </c>
      <c r="H12">
        <v>4.5</v>
      </c>
      <c r="I12" s="113">
        <f>(0.5*Sheet1!D73*(3.141593*((Sheet1!D7/2)*(Sheet1!D7/2)))*(H12*H12*H12)*(Sheet1!D74/100))</f>
        <v>25.35274975779</v>
      </c>
      <c r="J12" s="70">
        <f>VLOOKUP(I12,B5:C334,2,TRUE)</f>
        <v>24</v>
      </c>
      <c r="K12" s="70">
        <f>J12/Sheet1!D29*Sheet1!D75</f>
        <v>2.8</v>
      </c>
      <c r="L12" s="70">
        <f t="shared" si="2"/>
        <v>21.2</v>
      </c>
      <c r="O12" s="113">
        <f>Sheet1!F67</f>
        <v>0.22031928928673294</v>
      </c>
    </row>
    <row r="13" spans="1:15" ht="12.75">
      <c r="A13">
        <v>0.9</v>
      </c>
      <c r="B13" s="70">
        <f t="shared" si="0"/>
        <v>10.978458624322254</v>
      </c>
      <c r="C13" s="70">
        <f>A13*Sheet1!D29</f>
        <v>10.8</v>
      </c>
      <c r="E13" s="70">
        <f t="shared" si="1"/>
        <v>0.1784586243222537</v>
      </c>
      <c r="H13">
        <v>5</v>
      </c>
      <c r="I13" s="113">
        <f>(0.5*Sheet1!D73*(3.141593*((Sheet1!D7/2)*(Sheet1!D7/2)))*(H13*H13*H13)*(Sheet1!D74/100))</f>
        <v>34.77743451</v>
      </c>
      <c r="J13" s="70">
        <f>VLOOKUP(I13,B5:C334,2,TRUE)</f>
        <v>32.400000000000006</v>
      </c>
      <c r="K13" s="70">
        <f>J13/Sheet1!D29*Sheet1!D75</f>
        <v>3.7800000000000007</v>
      </c>
      <c r="L13" s="70">
        <f t="shared" si="2"/>
        <v>28.620000000000005</v>
      </c>
      <c r="O13" s="113">
        <f>Sheet1!F67</f>
        <v>0.22031928928673294</v>
      </c>
    </row>
    <row r="14" spans="1:15" ht="12.75">
      <c r="A14">
        <v>1</v>
      </c>
      <c r="B14" s="70">
        <f t="shared" si="0"/>
        <v>12.220319289286733</v>
      </c>
      <c r="C14" s="70">
        <f>A14*Sheet1!D29</f>
        <v>12</v>
      </c>
      <c r="E14" s="70">
        <f t="shared" si="1"/>
        <v>0.22031928928673294</v>
      </c>
      <c r="H14">
        <v>5.5</v>
      </c>
      <c r="I14" s="113">
        <f>(0.5*Sheet1!D73*(3.141593*((Sheet1!D7/2)*(Sheet1!D7/2)))*(H14*H14*H14)*(Sheet1!D74/100))</f>
        <v>46.28876533281</v>
      </c>
      <c r="J14" s="70">
        <f>VLOOKUP(I14,B5:C334,2,TRUE)</f>
        <v>43.2</v>
      </c>
      <c r="K14" s="70">
        <f>J14/Sheet1!D29*Sheet1!D75</f>
        <v>5.04</v>
      </c>
      <c r="L14" s="70">
        <f t="shared" si="2"/>
        <v>38.160000000000004</v>
      </c>
      <c r="O14" s="113">
        <f>Sheet1!F67</f>
        <v>0.22031928928673294</v>
      </c>
    </row>
    <row r="15" spans="1:15" ht="12.75">
      <c r="A15">
        <v>1.1</v>
      </c>
      <c r="B15" s="70">
        <f t="shared" si="0"/>
        <v>13.466586340036947</v>
      </c>
      <c r="C15" s="70">
        <f>A15*Sheet1!D29</f>
        <v>13.200000000000001</v>
      </c>
      <c r="E15" s="70">
        <f t="shared" si="1"/>
        <v>0.2665863400369469</v>
      </c>
      <c r="H15">
        <v>6</v>
      </c>
      <c r="I15" s="113">
        <f>(0.5*Sheet1!D73*(3.141593*((Sheet1!D7/2)*(Sheet1!D7/2)))*(H15*H15*H15)*(Sheet1!D74/100))</f>
        <v>60.09540683328001</v>
      </c>
      <c r="J15" s="70">
        <f>VLOOKUP(I15,B5:C334,2,TRUE)</f>
        <v>55.199999999999996</v>
      </c>
      <c r="K15" s="70">
        <f>J15/Sheet1!D29*Sheet1!D75</f>
        <v>6.4399999999999995</v>
      </c>
      <c r="L15" s="70">
        <f t="shared" si="2"/>
        <v>48.76</v>
      </c>
      <c r="O15" s="113">
        <f>Sheet1!F67</f>
        <v>0.22031928928673294</v>
      </c>
    </row>
    <row r="16" spans="1:15" ht="12.75">
      <c r="A16">
        <v>1.2</v>
      </c>
      <c r="B16" s="70">
        <f t="shared" si="0"/>
        <v>14.717259776572893</v>
      </c>
      <c r="C16" s="70">
        <f>A16*Sheet1!D29</f>
        <v>14.399999999999999</v>
      </c>
      <c r="E16" s="70">
        <f t="shared" si="1"/>
        <v>0.31725977657289545</v>
      </c>
      <c r="H16">
        <v>6.5</v>
      </c>
      <c r="I16" s="113">
        <f>(0.5*Sheet1!D73*(3.141593*((Sheet1!D7/2)*(Sheet1!D7/2)))*(H16*H16*H16)*(Sheet1!D74/100))</f>
        <v>76.40602361847</v>
      </c>
      <c r="J16" s="70">
        <f>VLOOKUP(I16,B5:C334,2,TRUE)</f>
        <v>68.4</v>
      </c>
      <c r="K16" s="70">
        <f>J16/Sheet1!D29*Sheet1!D75</f>
        <v>7.9799999999999995</v>
      </c>
      <c r="L16" s="70">
        <f t="shared" si="2"/>
        <v>60.42000000000001</v>
      </c>
      <c r="O16" s="113">
        <f>Sheet1!F67</f>
        <v>0.22031928928673294</v>
      </c>
    </row>
    <row r="17" spans="1:15" ht="12.75">
      <c r="A17">
        <v>1.3</v>
      </c>
      <c r="B17" s="70">
        <f t="shared" si="0"/>
        <v>15.97233959889458</v>
      </c>
      <c r="C17" s="70">
        <f>A17*Sheet1!D29</f>
        <v>15.600000000000001</v>
      </c>
      <c r="E17" s="70">
        <f t="shared" si="1"/>
        <v>0.37233959889457874</v>
      </c>
      <c r="H17">
        <v>7</v>
      </c>
      <c r="I17" s="113">
        <f>(0.5*Sheet1!D73*(3.141593*((Sheet1!D7/2)*(Sheet1!D7/2)))*(H17*H17*H17)*(Sheet1!D74/100))</f>
        <v>95.42928029544001</v>
      </c>
      <c r="J17" s="70">
        <f>VLOOKUP(I17,B5:C334,2,TRUE)</f>
        <v>84</v>
      </c>
      <c r="K17" s="70">
        <f>J17/Sheet1!D29*Sheet1!D75</f>
        <v>9.799999999999999</v>
      </c>
      <c r="L17" s="70">
        <f t="shared" si="2"/>
        <v>74.2</v>
      </c>
      <c r="O17" s="113">
        <f>Sheet1!F67</f>
        <v>0.22031928928673294</v>
      </c>
    </row>
    <row r="18" spans="1:15" ht="12.75">
      <c r="A18">
        <v>1.4</v>
      </c>
      <c r="B18" s="70">
        <f t="shared" si="0"/>
        <v>17.231825807001993</v>
      </c>
      <c r="C18" s="70">
        <f>A18*Sheet1!D29</f>
        <v>16.799999999999997</v>
      </c>
      <c r="E18" s="70">
        <f t="shared" si="1"/>
        <v>0.4318258070019965</v>
      </c>
      <c r="H18">
        <v>7.5</v>
      </c>
      <c r="I18" s="113">
        <f>(0.5*Sheet1!D73*(3.141593*((Sheet1!D7/2)*(Sheet1!D7/2)))*(H18*H18*H18)*(Sheet1!D74/100))</f>
        <v>117.37384147124999</v>
      </c>
      <c r="J18" s="70">
        <f>VLOOKUP(I18,B5:C334,2,TRUE)</f>
        <v>100.80000000000001</v>
      </c>
      <c r="K18" s="70">
        <f>J18/Sheet1!D29*Sheet1!D75</f>
        <v>11.76</v>
      </c>
      <c r="L18" s="70">
        <f t="shared" si="2"/>
        <v>89.04</v>
      </c>
      <c r="O18" s="113">
        <f>Sheet1!F67</f>
        <v>0.22031928928673294</v>
      </c>
    </row>
    <row r="19" spans="1:15" ht="12.75">
      <c r="A19">
        <v>1.5</v>
      </c>
      <c r="B19" s="70">
        <f t="shared" si="0"/>
        <v>18.49571840089515</v>
      </c>
      <c r="C19" s="70">
        <f>A19*Sheet1!D29</f>
        <v>18</v>
      </c>
      <c r="E19" s="70">
        <f t="shared" si="1"/>
        <v>0.4957184008951491</v>
      </c>
      <c r="H19">
        <v>8</v>
      </c>
      <c r="I19" s="113">
        <f>(0.5*Sheet1!D73*(3.141593*((Sheet1!D7/2)*(Sheet1!D7/2)))*(H19*H19*H19)*(Sheet1!D74/100))</f>
        <v>142.44837175296</v>
      </c>
      <c r="J19" s="70">
        <f>VLOOKUP(I19,B5:C334,2,TRUE)</f>
        <v>120</v>
      </c>
      <c r="K19" s="70">
        <f>J19/Sheet1!D29*Sheet1!D75</f>
        <v>14</v>
      </c>
      <c r="L19" s="70">
        <f t="shared" si="2"/>
        <v>106</v>
      </c>
      <c r="O19" s="113">
        <f>Sheet1!F67</f>
        <v>0.22031928928673294</v>
      </c>
    </row>
    <row r="20" spans="1:15" ht="12.75">
      <c r="A20">
        <v>1.6</v>
      </c>
      <c r="B20" s="70">
        <f t="shared" si="0"/>
        <v>19.76401738057404</v>
      </c>
      <c r="C20" s="70">
        <f>A20*Sheet1!D29</f>
        <v>19.200000000000003</v>
      </c>
      <c r="E20" s="70">
        <f t="shared" si="1"/>
        <v>0.5640173805740365</v>
      </c>
      <c r="H20">
        <v>8.5</v>
      </c>
      <c r="I20" s="113">
        <f>(0.5*Sheet1!D73*(3.141593*((Sheet1!D7/2)*(Sheet1!D7/2)))*(H20*H20*H20)*(Sheet1!D74/100))</f>
        <v>170.86153574763</v>
      </c>
      <c r="J20" s="70">
        <f>VLOOKUP(I20,B5:C334,2,TRUE)</f>
        <v>140.39999999999998</v>
      </c>
      <c r="K20" s="70">
        <f>J20/Sheet1!D29*Sheet1!D75</f>
        <v>16.379999999999995</v>
      </c>
      <c r="L20" s="70">
        <f t="shared" si="2"/>
        <v>124.01999999999998</v>
      </c>
      <c r="O20" s="113">
        <f>Sheet1!F67</f>
        <v>0.22031928928673294</v>
      </c>
    </row>
    <row r="21" spans="1:15" ht="12.75">
      <c r="A21">
        <v>1.7</v>
      </c>
      <c r="B21" s="70">
        <f t="shared" si="0"/>
        <v>21.036722746038656</v>
      </c>
      <c r="C21" s="70">
        <f>A21*Sheet1!D29</f>
        <v>20.4</v>
      </c>
      <c r="E21" s="70">
        <f t="shared" si="1"/>
        <v>0.6367227460386582</v>
      </c>
      <c r="H21">
        <v>9</v>
      </c>
      <c r="I21" s="113">
        <f>(0.5*Sheet1!D73*(3.141593*((Sheet1!D7/2)*(Sheet1!D7/2)))*(H21*H21*H21)*(Sheet1!D74/100))</f>
        <v>202.82199806232</v>
      </c>
      <c r="J21" s="70">
        <f>VLOOKUP(I21,B5:C334,2,TRUE)</f>
        <v>162</v>
      </c>
      <c r="K21" s="70">
        <f>J21/Sheet1!D29*Sheet1!D75</f>
        <v>18.9</v>
      </c>
      <c r="L21" s="70">
        <f t="shared" si="2"/>
        <v>143.1</v>
      </c>
      <c r="O21" s="113">
        <f>Sheet1!F67</f>
        <v>0.22031928928673294</v>
      </c>
    </row>
    <row r="22" spans="1:15" ht="12.75">
      <c r="A22">
        <v>1.8</v>
      </c>
      <c r="B22" s="70">
        <f t="shared" si="0"/>
        <v>22.313834497289015</v>
      </c>
      <c r="C22" s="70">
        <f>A22*Sheet1!D29</f>
        <v>21.6</v>
      </c>
      <c r="E22" s="70">
        <f t="shared" si="1"/>
        <v>0.7138344972890148</v>
      </c>
      <c r="H22">
        <v>9.5</v>
      </c>
      <c r="I22" s="113">
        <f>(0.5*Sheet1!D73*(3.141593*((Sheet1!D7/2)*(Sheet1!D7/2)))*(H22*H22*H22)*(Sheet1!D74/100))</f>
        <v>238.53842330408997</v>
      </c>
      <c r="J22" s="70">
        <f>VLOOKUP(I22,B5:C334,2,TRUE)</f>
        <v>184.8</v>
      </c>
      <c r="K22" s="70">
        <f>J22/Sheet1!D29*Sheet1!D75</f>
        <v>21.56</v>
      </c>
      <c r="L22" s="70">
        <f t="shared" si="2"/>
        <v>163.24</v>
      </c>
      <c r="O22" s="113">
        <f>Sheet1!F67</f>
        <v>0.22031928928673294</v>
      </c>
    </row>
    <row r="23" spans="1:15" ht="12.75">
      <c r="A23">
        <v>1.9</v>
      </c>
      <c r="B23" s="70">
        <f t="shared" si="0"/>
        <v>23.595352634325103</v>
      </c>
      <c r="C23" s="70">
        <f>A23*Sheet1!D29</f>
        <v>22.799999999999997</v>
      </c>
      <c r="E23" s="70">
        <f t="shared" si="1"/>
        <v>0.795352634325106</v>
      </c>
      <c r="H23">
        <v>10</v>
      </c>
      <c r="I23" s="113">
        <f>(0.5*Sheet1!D73*(3.141593*((Sheet1!D7/2)*(Sheet1!D7/2)))*(H23*H23*H23)*(Sheet1!D74/100))</f>
        <v>278.21947608</v>
      </c>
      <c r="J23" s="70">
        <f>VLOOKUP(I23,B5:C334,2,TRUE)</f>
        <v>210</v>
      </c>
      <c r="K23" s="70">
        <f>J23/Sheet1!D29*Sheet1!D75</f>
        <v>24.5</v>
      </c>
      <c r="L23" s="70">
        <f t="shared" si="2"/>
        <v>185.5</v>
      </c>
      <c r="O23" s="113">
        <f>Sheet1!F67</f>
        <v>0.22031928928673294</v>
      </c>
    </row>
    <row r="24" spans="1:15" ht="12.75">
      <c r="A24">
        <v>2</v>
      </c>
      <c r="B24" s="70">
        <f t="shared" si="0"/>
        <v>24.881277157146933</v>
      </c>
      <c r="C24" s="70">
        <f>A24*Sheet1!D29</f>
        <v>24</v>
      </c>
      <c r="E24" s="70">
        <f t="shared" si="1"/>
        <v>0.8812771571469318</v>
      </c>
      <c r="H24">
        <v>10.5</v>
      </c>
      <c r="I24" s="113">
        <f>(0.5*Sheet1!D73*(3.141593*((Sheet1!D7/2)*(Sheet1!D7/2)))*(H24*H24*H24)*(Sheet1!D74/100))</f>
        <v>322.07382099711003</v>
      </c>
      <c r="J24" s="70">
        <f>VLOOKUP(I24,B5:C334,2,TRUE)</f>
        <v>236.39999999999998</v>
      </c>
      <c r="K24" s="70">
        <f>J24/Sheet1!D29*Sheet1!D75</f>
        <v>27.58</v>
      </c>
      <c r="L24" s="70">
        <f t="shared" si="2"/>
        <v>208.82</v>
      </c>
      <c r="O24" s="113">
        <f>Sheet1!F67</f>
        <v>0.22031928928673294</v>
      </c>
    </row>
    <row r="25" spans="1:15" ht="12.75">
      <c r="A25">
        <v>2.1</v>
      </c>
      <c r="B25" s="70">
        <f t="shared" si="0"/>
        <v>26.171608065754494</v>
      </c>
      <c r="C25" s="70">
        <f>A25*Sheet1!D29</f>
        <v>25.200000000000003</v>
      </c>
      <c r="E25" s="70">
        <f t="shared" si="1"/>
        <v>0.9716080657544923</v>
      </c>
      <c r="H25">
        <v>11</v>
      </c>
      <c r="I25" s="113">
        <f>(0.5*Sheet1!D73*(3.141593*((Sheet1!D7/2)*(Sheet1!D7/2)))*(H25*H25*H25)*(Sheet1!D74/100))</f>
        <v>370.31012266248</v>
      </c>
      <c r="J25" s="70">
        <f>VLOOKUP(I25,B5:C334,2,TRUE)</f>
        <v>258</v>
      </c>
      <c r="K25" s="70">
        <f>J25/Sheet1!D29*Sheet1!D75</f>
        <v>30.099999999999998</v>
      </c>
      <c r="L25" s="70">
        <f t="shared" si="2"/>
        <v>227.9</v>
      </c>
      <c r="O25" s="113">
        <f>Sheet1!F67</f>
        <v>0.22031928928673294</v>
      </c>
    </row>
    <row r="26" spans="1:15" ht="12.75">
      <c r="A26">
        <v>2.2</v>
      </c>
      <c r="B26" s="70">
        <f t="shared" si="0"/>
        <v>27.46634536014779</v>
      </c>
      <c r="C26" s="70">
        <f>A26*Sheet1!D29</f>
        <v>26.400000000000002</v>
      </c>
      <c r="E26" s="70">
        <f t="shared" si="1"/>
        <v>1.0663453601477877</v>
      </c>
      <c r="H26">
        <v>11.5</v>
      </c>
      <c r="I26" s="113">
        <f>(0.5*Sheet1!D73*(3.141593*((Sheet1!D7/2)*(Sheet1!D7/2)))*(H26*H26*H26)*(Sheet1!D74/100))</f>
        <v>423.13704568317</v>
      </c>
      <c r="J26" s="70">
        <f>VLOOKUP(I26,B5:C334,2,TRUE)</f>
        <v>288</v>
      </c>
      <c r="K26" s="70">
        <f>J26/Sheet1!D29*Sheet1!D75</f>
        <v>33.599999999999994</v>
      </c>
      <c r="L26" s="70">
        <f t="shared" si="2"/>
        <v>254.4</v>
      </c>
      <c r="O26" s="113">
        <f>Sheet1!F67</f>
        <v>0.22031928928673294</v>
      </c>
    </row>
    <row r="27" spans="1:15" ht="12.75">
      <c r="A27">
        <v>2.3</v>
      </c>
      <c r="B27" s="70">
        <f t="shared" si="0"/>
        <v>28.765489040326816</v>
      </c>
      <c r="C27" s="70">
        <f>A27*Sheet1!D29</f>
        <v>27.599999999999998</v>
      </c>
      <c r="E27" s="70">
        <f t="shared" si="1"/>
        <v>1.165489040326817</v>
      </c>
      <c r="H27">
        <v>12</v>
      </c>
      <c r="I27" s="113">
        <f>(0.5*Sheet1!D73*(3.141593*((Sheet1!D7/2)*(Sheet1!D7/2)))*(H27*H27*H27)*(Sheet1!D74/100))</f>
        <v>480.7632546662401</v>
      </c>
      <c r="J27" s="70">
        <f>VLOOKUP(I27,B5:C334,2,TRUE)</f>
        <v>318</v>
      </c>
      <c r="K27" s="70">
        <f>J27/Sheet1!D29*Sheet1!D75</f>
        <v>37.099999999999994</v>
      </c>
      <c r="L27" s="70">
        <f t="shared" si="2"/>
        <v>280.9</v>
      </c>
      <c r="O27" s="113">
        <f>Sheet1!F67</f>
        <v>0.22031928928673294</v>
      </c>
    </row>
    <row r="28" spans="1:15" ht="12.75">
      <c r="A28">
        <v>2.4</v>
      </c>
      <c r="B28" s="70">
        <f t="shared" si="0"/>
        <v>30.06903910629158</v>
      </c>
      <c r="C28" s="70">
        <f>A28*Sheet1!D29</f>
        <v>28.799999999999997</v>
      </c>
      <c r="E28" s="70">
        <f t="shared" si="1"/>
        <v>1.2690391062915818</v>
      </c>
      <c r="I28" s="113"/>
      <c r="O28" s="113">
        <f>Sheet1!F67</f>
        <v>0.22031928928673294</v>
      </c>
    </row>
    <row r="29" spans="1:15" ht="12.75">
      <c r="A29">
        <v>2.5</v>
      </c>
      <c r="B29" s="70">
        <f t="shared" si="0"/>
        <v>31.376995558042083</v>
      </c>
      <c r="C29" s="70">
        <f>A29*Sheet1!D29</f>
        <v>30</v>
      </c>
      <c r="E29" s="70">
        <f t="shared" si="1"/>
        <v>1.376995558042081</v>
      </c>
      <c r="I29" s="113"/>
      <c r="O29" s="113">
        <f>Sheet1!F67</f>
        <v>0.22031928928673294</v>
      </c>
    </row>
    <row r="30" spans="1:15" ht="12.75">
      <c r="A30">
        <v>2.6</v>
      </c>
      <c r="B30" s="70">
        <f t="shared" si="0"/>
        <v>32.68935839557832</v>
      </c>
      <c r="C30" s="70">
        <f>A30*Sheet1!D29</f>
        <v>31.200000000000003</v>
      </c>
      <c r="E30" s="70">
        <f t="shared" si="1"/>
        <v>1.489358395578315</v>
      </c>
      <c r="I30" s="113"/>
      <c r="O30" s="113">
        <f>Sheet1!F67</f>
        <v>0.22031928928673294</v>
      </c>
    </row>
    <row r="31" spans="1:15" ht="12.75">
      <c r="A31">
        <v>2.7</v>
      </c>
      <c r="B31" s="70">
        <f t="shared" si="0"/>
        <v>34.00612761890029</v>
      </c>
      <c r="C31" s="70">
        <f>A31*Sheet1!D29</f>
        <v>32.400000000000006</v>
      </c>
      <c r="E31" s="70">
        <f t="shared" si="1"/>
        <v>1.6061276189002833</v>
      </c>
      <c r="I31" s="113"/>
      <c r="O31" s="113">
        <f>Sheet1!F67</f>
        <v>0.22031928928673294</v>
      </c>
    </row>
    <row r="32" spans="1:15" ht="12.75">
      <c r="A32">
        <v>2.8</v>
      </c>
      <c r="B32" s="70">
        <f t="shared" si="0"/>
        <v>35.32730322800798</v>
      </c>
      <c r="C32" s="70">
        <f>A32*Sheet1!D29</f>
        <v>33.599999999999994</v>
      </c>
      <c r="E32" s="70">
        <f t="shared" si="1"/>
        <v>1.727303228007986</v>
      </c>
      <c r="I32" s="113"/>
      <c r="O32" s="113">
        <f>Sheet1!F67</f>
        <v>0.22031928928673294</v>
      </c>
    </row>
    <row r="33" spans="1:15" ht="12.75">
      <c r="A33">
        <v>2.9</v>
      </c>
      <c r="B33" s="70">
        <f t="shared" si="0"/>
        <v>36.65288522290142</v>
      </c>
      <c r="C33" s="70">
        <f>A33*Sheet1!D29</f>
        <v>34.8</v>
      </c>
      <c r="E33" s="70">
        <f t="shared" si="1"/>
        <v>1.852885222901424</v>
      </c>
      <c r="I33" s="113"/>
      <c r="O33" s="113">
        <f>Sheet1!F67</f>
        <v>0.22031928928673294</v>
      </c>
    </row>
    <row r="34" spans="1:15" ht="12.75">
      <c r="A34">
        <v>3</v>
      </c>
      <c r="B34" s="70">
        <f t="shared" si="0"/>
        <v>37.98287360358059</v>
      </c>
      <c r="C34" s="70">
        <f>A34*Sheet1!D29</f>
        <v>36</v>
      </c>
      <c r="E34" s="70">
        <f t="shared" si="1"/>
        <v>1.9828736035805965</v>
      </c>
      <c r="I34" s="113"/>
      <c r="O34" s="113">
        <f>Sheet1!F67</f>
        <v>0.22031928928673294</v>
      </c>
    </row>
    <row r="35" spans="1:15" ht="12.75">
      <c r="A35">
        <v>3.1</v>
      </c>
      <c r="B35" s="70">
        <f t="shared" si="0"/>
        <v>39.317268370045504</v>
      </c>
      <c r="C35" s="70">
        <f>A35*Sheet1!D29</f>
        <v>37.2</v>
      </c>
      <c r="E35" s="70">
        <f t="shared" si="1"/>
        <v>2.1172683700455037</v>
      </c>
      <c r="O35" s="113">
        <f>Sheet1!F67</f>
        <v>0.22031928928673294</v>
      </c>
    </row>
    <row r="36" spans="1:15" ht="12.75">
      <c r="A36">
        <v>3.2</v>
      </c>
      <c r="B36" s="70">
        <f t="shared" si="0"/>
        <v>40.65606952229615</v>
      </c>
      <c r="C36" s="70">
        <f>A36*Sheet1!D29</f>
        <v>38.400000000000006</v>
      </c>
      <c r="E36" s="70">
        <f t="shared" si="1"/>
        <v>2.256069522296146</v>
      </c>
      <c r="O36" s="113">
        <f>Sheet1!F67</f>
        <v>0.22031928928673294</v>
      </c>
    </row>
    <row r="37" spans="1:15" ht="12.75">
      <c r="A37">
        <v>3.3</v>
      </c>
      <c r="B37" s="70">
        <f t="shared" si="0"/>
        <v>41.99927706033252</v>
      </c>
      <c r="C37" s="70">
        <f>A37*Sheet1!D29</f>
        <v>39.599999999999994</v>
      </c>
      <c r="E37" s="70">
        <f t="shared" si="1"/>
        <v>2.3992770603325213</v>
      </c>
      <c r="O37" s="113">
        <f>Sheet1!F67</f>
        <v>0.22031928928673294</v>
      </c>
    </row>
    <row r="38" spans="1:15" ht="12.75">
      <c r="A38">
        <v>3.4</v>
      </c>
      <c r="B38" s="70">
        <f t="shared" si="0"/>
        <v>43.346890984154626</v>
      </c>
      <c r="C38" s="70">
        <f>A38*Sheet1!D29</f>
        <v>40.8</v>
      </c>
      <c r="E38" s="70">
        <f t="shared" si="1"/>
        <v>2.5468909841546328</v>
      </c>
      <c r="O38" s="113">
        <f>Sheet1!F67</f>
        <v>0.22031928928673294</v>
      </c>
    </row>
    <row r="39" spans="1:15" ht="12.75">
      <c r="A39">
        <v>3.5</v>
      </c>
      <c r="B39" s="70">
        <f t="shared" si="0"/>
        <v>44.69891129376248</v>
      </c>
      <c r="C39" s="70">
        <f>A39*Sheet1!D29</f>
        <v>42</v>
      </c>
      <c r="E39" s="70">
        <f t="shared" si="1"/>
        <v>2.6989112937624786</v>
      </c>
      <c r="O39" s="113">
        <f>Sheet1!F67</f>
        <v>0.22031928928673294</v>
      </c>
    </row>
    <row r="40" spans="1:15" ht="12.75">
      <c r="A40">
        <v>3.6</v>
      </c>
      <c r="B40" s="70">
        <f t="shared" si="0"/>
        <v>46.055337989156065</v>
      </c>
      <c r="C40" s="70">
        <f>A40*Sheet1!D29</f>
        <v>43.2</v>
      </c>
      <c r="E40" s="70">
        <f t="shared" si="1"/>
        <v>2.8553379891560593</v>
      </c>
      <c r="O40" s="113">
        <f>Sheet1!F67</f>
        <v>0.22031928928673294</v>
      </c>
    </row>
    <row r="41" spans="1:15" ht="12.75">
      <c r="A41">
        <v>3.7</v>
      </c>
      <c r="B41" s="70">
        <f t="shared" si="0"/>
        <v>47.41617107033538</v>
      </c>
      <c r="C41" s="70">
        <f>A41*Sheet1!D29</f>
        <v>44.400000000000006</v>
      </c>
      <c r="E41" s="70">
        <f t="shared" si="1"/>
        <v>3.0161710703353743</v>
      </c>
      <c r="O41" s="113">
        <f>Sheet1!F67</f>
        <v>0.22031928928673294</v>
      </c>
    </row>
    <row r="42" spans="1:15" ht="12.75">
      <c r="A42">
        <v>3.8</v>
      </c>
      <c r="B42" s="70">
        <f t="shared" si="0"/>
        <v>48.78141053730042</v>
      </c>
      <c r="C42" s="70">
        <f>A42*Sheet1!D29</f>
        <v>45.599999999999994</v>
      </c>
      <c r="E42" s="70">
        <f t="shared" si="1"/>
        <v>3.181410537300424</v>
      </c>
      <c r="O42" s="113">
        <f>Sheet1!F67</f>
        <v>0.22031928928673294</v>
      </c>
    </row>
    <row r="43" spans="1:15" ht="12.75">
      <c r="A43">
        <v>3.9</v>
      </c>
      <c r="B43" s="70">
        <f t="shared" si="0"/>
        <v>50.1510563900512</v>
      </c>
      <c r="C43" s="70">
        <f>A43*Sheet1!D29</f>
        <v>46.8</v>
      </c>
      <c r="E43" s="70">
        <f t="shared" si="1"/>
        <v>3.351056390051208</v>
      </c>
      <c r="O43" s="113">
        <f>Sheet1!F67</f>
        <v>0.22031928928673294</v>
      </c>
    </row>
    <row r="44" spans="1:15" ht="12.75">
      <c r="A44">
        <v>4</v>
      </c>
      <c r="B44" s="70">
        <f t="shared" si="0"/>
        <v>51.52510862858773</v>
      </c>
      <c r="C44" s="70">
        <f>A44*Sheet1!D29</f>
        <v>48</v>
      </c>
      <c r="E44" s="70">
        <f t="shared" si="1"/>
        <v>3.525108628587727</v>
      </c>
      <c r="O44" s="113">
        <f>Sheet1!F67</f>
        <v>0.22031928928673294</v>
      </c>
    </row>
    <row r="45" spans="1:15" ht="12.75">
      <c r="A45">
        <v>4.1</v>
      </c>
      <c r="B45" s="70">
        <f t="shared" si="0"/>
        <v>52.90356725290998</v>
      </c>
      <c r="C45" s="70">
        <f>A45*Sheet1!D29</f>
        <v>49.199999999999996</v>
      </c>
      <c r="E45" s="70">
        <f t="shared" si="1"/>
        <v>3.7035672529099806</v>
      </c>
      <c r="O45" s="113">
        <f>Sheet1!F67</f>
        <v>0.22031928928673294</v>
      </c>
    </row>
    <row r="46" spans="1:15" ht="12.75">
      <c r="A46">
        <v>4.2</v>
      </c>
      <c r="B46" s="70">
        <f t="shared" si="0"/>
        <v>54.28643226301797</v>
      </c>
      <c r="C46" s="70">
        <f>A46*Sheet1!D29</f>
        <v>50.400000000000006</v>
      </c>
      <c r="E46" s="70">
        <f t="shared" si="1"/>
        <v>3.8864322630179693</v>
      </c>
      <c r="O46" s="113">
        <f>Sheet1!F67</f>
        <v>0.22031928928673294</v>
      </c>
    </row>
    <row r="47" spans="1:15" ht="12.75">
      <c r="A47">
        <v>4.3</v>
      </c>
      <c r="B47" s="70">
        <f t="shared" si="0"/>
        <v>55.673703658911684</v>
      </c>
      <c r="C47" s="70">
        <f>A47*Sheet1!D29</f>
        <v>51.599999999999994</v>
      </c>
      <c r="E47" s="70">
        <f t="shared" si="1"/>
        <v>4.0737036589116915</v>
      </c>
      <c r="O47" s="113">
        <f>Sheet1!F67</f>
        <v>0.22031928928673294</v>
      </c>
    </row>
    <row r="48" spans="1:15" ht="12.75">
      <c r="A48">
        <v>4.4</v>
      </c>
      <c r="B48" s="70">
        <f t="shared" si="0"/>
        <v>57.06538144059115</v>
      </c>
      <c r="C48" s="70">
        <f>A48*Sheet1!D29</f>
        <v>52.800000000000004</v>
      </c>
      <c r="E48" s="70">
        <f t="shared" si="1"/>
        <v>4.265381440591151</v>
      </c>
      <c r="O48" s="113">
        <f>Sheet1!F67</f>
        <v>0.22031928928673294</v>
      </c>
    </row>
    <row r="49" spans="1:15" ht="12.75">
      <c r="A49">
        <v>4.5</v>
      </c>
      <c r="B49" s="70">
        <f t="shared" si="0"/>
        <v>58.46146560805634</v>
      </c>
      <c r="C49" s="70">
        <f>A49*Sheet1!D29</f>
        <v>54</v>
      </c>
      <c r="E49" s="70">
        <f t="shared" si="1"/>
        <v>4.461465608056342</v>
      </c>
      <c r="O49" s="113">
        <f>Sheet1!F67</f>
        <v>0.22031928928673294</v>
      </c>
    </row>
    <row r="50" spans="1:15" ht="12.75">
      <c r="A50">
        <v>4.6</v>
      </c>
      <c r="B50" s="70">
        <f t="shared" si="0"/>
        <v>59.86195616130726</v>
      </c>
      <c r="C50" s="70">
        <f>A50*Sheet1!D29</f>
        <v>55.199999999999996</v>
      </c>
      <c r="E50" s="70">
        <f t="shared" si="1"/>
        <v>4.661956161307268</v>
      </c>
      <c r="O50" s="113">
        <f>Sheet1!F67</f>
        <v>0.22031928928673294</v>
      </c>
    </row>
    <row r="51" spans="1:15" ht="12.75">
      <c r="A51">
        <v>4.7</v>
      </c>
      <c r="B51" s="70">
        <f t="shared" si="0"/>
        <v>61.26685310034394</v>
      </c>
      <c r="C51" s="70">
        <f>A51*Sheet1!D29</f>
        <v>56.400000000000006</v>
      </c>
      <c r="E51" s="70">
        <f t="shared" si="1"/>
        <v>4.866853100343931</v>
      </c>
      <c r="O51" s="113">
        <f>Sheet1!F67</f>
        <v>0.22031928928673294</v>
      </c>
    </row>
    <row r="52" spans="1:15" ht="12.75">
      <c r="A52">
        <v>4.8</v>
      </c>
      <c r="B52" s="70">
        <f t="shared" si="0"/>
        <v>62.67615642516632</v>
      </c>
      <c r="C52" s="70">
        <f>A52*Sheet1!D29</f>
        <v>57.599999999999994</v>
      </c>
      <c r="E52" s="70">
        <f t="shared" si="1"/>
        <v>5.076156425166327</v>
      </c>
      <c r="O52" s="113">
        <f>Sheet1!F67</f>
        <v>0.22031928928673294</v>
      </c>
    </row>
    <row r="53" spans="1:15" ht="12.75">
      <c r="A53">
        <v>4.9</v>
      </c>
      <c r="B53" s="70">
        <f t="shared" si="0"/>
        <v>64.08986613577446</v>
      </c>
      <c r="C53" s="70">
        <f>A53*Sheet1!D29</f>
        <v>58.800000000000004</v>
      </c>
      <c r="E53" s="70">
        <f t="shared" si="1"/>
        <v>5.289866135774459</v>
      </c>
      <c r="O53" s="113">
        <f>Sheet1!F67</f>
        <v>0.22031928928673294</v>
      </c>
    </row>
    <row r="54" spans="1:15" ht="12.75">
      <c r="A54">
        <v>5</v>
      </c>
      <c r="B54" s="70">
        <f t="shared" si="0"/>
        <v>65.50798223216833</v>
      </c>
      <c r="C54" s="70">
        <f>A54*Sheet1!D29</f>
        <v>60</v>
      </c>
      <c r="E54" s="70">
        <f t="shared" si="1"/>
        <v>5.507982232168324</v>
      </c>
      <c r="O54" s="113">
        <f>Sheet1!F67</f>
        <v>0.22031928928673294</v>
      </c>
    </row>
    <row r="55" spans="1:15" ht="12.75">
      <c r="A55">
        <v>5.1</v>
      </c>
      <c r="B55" s="70">
        <f t="shared" si="0"/>
        <v>66.93050471434792</v>
      </c>
      <c r="C55" s="70">
        <f>A55*Sheet1!D29</f>
        <v>61.199999999999996</v>
      </c>
      <c r="E55" s="70">
        <f t="shared" si="1"/>
        <v>5.730504714347924</v>
      </c>
      <c r="O55" s="113">
        <f>Sheet1!F67</f>
        <v>0.22031928928673294</v>
      </c>
    </row>
    <row r="56" spans="1:15" ht="12.75">
      <c r="A56">
        <v>5.2</v>
      </c>
      <c r="B56" s="70">
        <f t="shared" si="0"/>
        <v>68.35743358231326</v>
      </c>
      <c r="C56" s="70">
        <f>A56*Sheet1!D29</f>
        <v>62.400000000000006</v>
      </c>
      <c r="E56" s="70">
        <f t="shared" si="1"/>
        <v>5.95743358231326</v>
      </c>
      <c r="O56" s="113">
        <f>Sheet1!F67</f>
        <v>0.22031928928673294</v>
      </c>
    </row>
    <row r="57" spans="1:15" ht="12.75">
      <c r="A57">
        <v>5.3</v>
      </c>
      <c r="B57" s="70">
        <f t="shared" si="0"/>
        <v>69.78876883606432</v>
      </c>
      <c r="C57" s="70">
        <f>A57*Sheet1!D29</f>
        <v>63.599999999999994</v>
      </c>
      <c r="E57" s="70">
        <f t="shared" si="1"/>
        <v>6.1887688360643285</v>
      </c>
      <c r="O57" s="113">
        <f>Sheet1!F67</f>
        <v>0.22031928928673294</v>
      </c>
    </row>
    <row r="58" spans="1:15" ht="12.75">
      <c r="A58">
        <v>5.4</v>
      </c>
      <c r="B58" s="70">
        <f t="shared" si="0"/>
        <v>71.22451047560115</v>
      </c>
      <c r="C58" s="70">
        <f>A58*Sheet1!D29</f>
        <v>64.80000000000001</v>
      </c>
      <c r="E58" s="70">
        <f t="shared" si="1"/>
        <v>6.424510475601133</v>
      </c>
      <c r="O58" s="113">
        <f>Sheet1!F67</f>
        <v>0.22031928928673294</v>
      </c>
    </row>
    <row r="59" spans="1:15" ht="12.75">
      <c r="A59">
        <v>5.5</v>
      </c>
      <c r="B59" s="70">
        <f t="shared" si="0"/>
        <v>72.66465850092368</v>
      </c>
      <c r="C59" s="70">
        <f>A59*Sheet1!D29</f>
        <v>66</v>
      </c>
      <c r="E59" s="70">
        <f t="shared" si="1"/>
        <v>6.664658500923672</v>
      </c>
      <c r="O59" s="113">
        <f>Sheet1!F67</f>
        <v>0.22031928928673294</v>
      </c>
    </row>
    <row r="60" spans="1:15" ht="12.75">
      <c r="A60">
        <v>5.6</v>
      </c>
      <c r="B60" s="70">
        <f t="shared" si="0"/>
        <v>74.10921291203194</v>
      </c>
      <c r="C60" s="70">
        <f>A60*Sheet1!D29</f>
        <v>67.19999999999999</v>
      </c>
      <c r="E60" s="70">
        <f t="shared" si="1"/>
        <v>6.909212912031944</v>
      </c>
      <c r="O60" s="113">
        <f>Sheet1!F67</f>
        <v>0.22031928928673294</v>
      </c>
    </row>
    <row r="61" spans="1:15" ht="12.75">
      <c r="A61">
        <v>5.7</v>
      </c>
      <c r="B61" s="70">
        <f t="shared" si="0"/>
        <v>75.55817370892596</v>
      </c>
      <c r="C61" s="70">
        <f>A61*Sheet1!D29</f>
        <v>68.4</v>
      </c>
      <c r="E61" s="70">
        <f t="shared" si="1"/>
        <v>7.158173708925954</v>
      </c>
      <c r="O61" s="113">
        <f>Sheet1!F67</f>
        <v>0.22031928928673294</v>
      </c>
    </row>
    <row r="62" spans="1:15" ht="12.75">
      <c r="A62">
        <v>5.8</v>
      </c>
      <c r="B62" s="70">
        <f t="shared" si="0"/>
        <v>77.01154089160569</v>
      </c>
      <c r="C62" s="70">
        <f>A62*Sheet1!D29</f>
        <v>69.6</v>
      </c>
      <c r="E62" s="70">
        <f t="shared" si="1"/>
        <v>7.411540891605696</v>
      </c>
      <c r="O62" s="113">
        <f>Sheet1!F67</f>
        <v>0.22031928928673294</v>
      </c>
    </row>
    <row r="63" spans="1:15" ht="12.75">
      <c r="A63">
        <v>5.9</v>
      </c>
      <c r="B63" s="70">
        <f t="shared" si="0"/>
        <v>78.46931446007119</v>
      </c>
      <c r="C63" s="70">
        <f>A63*Sheet1!D29</f>
        <v>70.80000000000001</v>
      </c>
      <c r="E63" s="70">
        <f t="shared" si="1"/>
        <v>7.669314460071174</v>
      </c>
      <c r="O63" s="113">
        <f>Sheet1!F67</f>
        <v>0.22031928928673294</v>
      </c>
    </row>
    <row r="64" spans="1:15" ht="12.75">
      <c r="A64">
        <v>6</v>
      </c>
      <c r="B64" s="70">
        <f t="shared" si="0"/>
        <v>79.93149441432239</v>
      </c>
      <c r="C64" s="70">
        <f>A64*Sheet1!D29</f>
        <v>72</v>
      </c>
      <c r="E64" s="70">
        <f t="shared" si="1"/>
        <v>7.931494414322386</v>
      </c>
      <c r="O64" s="113">
        <f>Sheet1!F67</f>
        <v>0.22031928928673294</v>
      </c>
    </row>
    <row r="65" spans="1:15" ht="12.75">
      <c r="A65">
        <v>6.1</v>
      </c>
      <c r="B65" s="70">
        <f t="shared" si="0"/>
        <v>81.39808075435931</v>
      </c>
      <c r="C65" s="70">
        <f>A65*Sheet1!D29</f>
        <v>73.19999999999999</v>
      </c>
      <c r="E65" s="70">
        <f t="shared" si="1"/>
        <v>8.198080754359331</v>
      </c>
      <c r="O65" s="113">
        <f>Sheet1!F67</f>
        <v>0.22031928928673294</v>
      </c>
    </row>
    <row r="66" spans="1:15" ht="12.75">
      <c r="A66">
        <v>6.2</v>
      </c>
      <c r="B66" s="70">
        <f t="shared" si="0"/>
        <v>82.86907348018202</v>
      </c>
      <c r="C66" s="70">
        <f>A66*Sheet1!D29</f>
        <v>74.4</v>
      </c>
      <c r="E66" s="70">
        <f t="shared" si="1"/>
        <v>8.469073480182015</v>
      </c>
      <c r="O66" s="113">
        <f>Sheet1!F67</f>
        <v>0.22031928928673294</v>
      </c>
    </row>
    <row r="67" spans="1:15" ht="12.75">
      <c r="A67">
        <v>6.3</v>
      </c>
      <c r="B67" s="70">
        <f t="shared" si="0"/>
        <v>84.34447259179042</v>
      </c>
      <c r="C67" s="70">
        <f>A67*Sheet1!D29</f>
        <v>75.6</v>
      </c>
      <c r="E67" s="70">
        <f t="shared" si="1"/>
        <v>8.74447259179043</v>
      </c>
      <c r="O67" s="113">
        <f>Sheet1!F67</f>
        <v>0.22031928928673294</v>
      </c>
    </row>
    <row r="68" spans="1:15" ht="12.75">
      <c r="A68">
        <v>6.4</v>
      </c>
      <c r="B68" s="70">
        <f t="shared" si="0"/>
        <v>85.82427808918459</v>
      </c>
      <c r="C68" s="70">
        <f>A68*Sheet1!D29</f>
        <v>76.80000000000001</v>
      </c>
      <c r="E68" s="70">
        <f t="shared" si="1"/>
        <v>9.024278089184584</v>
      </c>
      <c r="O68" s="113">
        <f>Sheet1!F67</f>
        <v>0.22031928928673294</v>
      </c>
    </row>
    <row r="69" spans="1:15" ht="12.75">
      <c r="A69">
        <v>6.5</v>
      </c>
      <c r="B69" s="70">
        <f aca="true" t="shared" si="3" ref="B69:B132">C69+E69</f>
        <v>87.30848997236447</v>
      </c>
      <c r="C69" s="70">
        <f>A69*Sheet1!D29</f>
        <v>78</v>
      </c>
      <c r="E69" s="70">
        <f aca="true" t="shared" si="4" ref="E69:E132">(A69*A69)*O69</f>
        <v>9.308489972364466</v>
      </c>
      <c r="O69" s="113">
        <f>Sheet1!F67</f>
        <v>0.22031928928673294</v>
      </c>
    </row>
    <row r="70" spans="1:15" ht="12.75">
      <c r="A70">
        <v>6.6</v>
      </c>
      <c r="B70" s="70">
        <f t="shared" si="3"/>
        <v>88.79710824133008</v>
      </c>
      <c r="C70" s="70">
        <f>A70*Sheet1!D29</f>
        <v>79.19999999999999</v>
      </c>
      <c r="E70" s="70">
        <f t="shared" si="4"/>
        <v>9.597108241330085</v>
      </c>
      <c r="O70" s="113">
        <f>Sheet1!F67</f>
        <v>0.22031928928673294</v>
      </c>
    </row>
    <row r="71" spans="1:15" ht="12.75">
      <c r="A71">
        <v>6.7</v>
      </c>
      <c r="B71" s="70">
        <f t="shared" si="3"/>
        <v>90.29013289608145</v>
      </c>
      <c r="C71" s="70">
        <f>A71*Sheet1!D29</f>
        <v>80.4</v>
      </c>
      <c r="E71" s="70">
        <f t="shared" si="4"/>
        <v>9.890132896081441</v>
      </c>
      <c r="O71" s="113">
        <f>Sheet1!F67</f>
        <v>0.22031928928673294</v>
      </c>
    </row>
    <row r="72" spans="1:15" ht="12.75">
      <c r="A72">
        <v>6.8</v>
      </c>
      <c r="B72" s="70">
        <f t="shared" si="3"/>
        <v>91.78756393661853</v>
      </c>
      <c r="C72" s="70">
        <f>A72*Sheet1!D29</f>
        <v>81.6</v>
      </c>
      <c r="E72" s="70">
        <f t="shared" si="4"/>
        <v>10.187563936618531</v>
      </c>
      <c r="O72" s="113">
        <f>Sheet1!F67</f>
        <v>0.22031928928673294</v>
      </c>
    </row>
    <row r="73" spans="1:15" ht="12.75">
      <c r="A73">
        <v>6.9</v>
      </c>
      <c r="B73" s="70">
        <f t="shared" si="3"/>
        <v>93.28940136294136</v>
      </c>
      <c r="C73" s="70">
        <f>A73*Sheet1!D29</f>
        <v>82.80000000000001</v>
      </c>
      <c r="E73" s="70">
        <f t="shared" si="4"/>
        <v>10.489401362941356</v>
      </c>
      <c r="O73" s="113">
        <f>Sheet1!F67</f>
        <v>0.22031928928673294</v>
      </c>
    </row>
    <row r="74" spans="1:15" ht="12.75">
      <c r="A74">
        <v>7</v>
      </c>
      <c r="B74" s="70">
        <f t="shared" si="3"/>
        <v>94.79564517504991</v>
      </c>
      <c r="C74" s="70">
        <f>A74*Sheet1!D29</f>
        <v>84</v>
      </c>
      <c r="E74" s="70">
        <f t="shared" si="4"/>
        <v>10.795645175049914</v>
      </c>
      <c r="O74" s="113">
        <f>Sheet1!F67</f>
        <v>0.22031928928673294</v>
      </c>
    </row>
    <row r="75" spans="1:15" ht="12.75">
      <c r="A75">
        <v>7.1</v>
      </c>
      <c r="B75" s="70">
        <f t="shared" si="3"/>
        <v>96.30629537294419</v>
      </c>
      <c r="C75" s="70">
        <f>A75*Sheet1!D29</f>
        <v>85.19999999999999</v>
      </c>
      <c r="E75" s="70">
        <f t="shared" si="4"/>
        <v>11.106295372944206</v>
      </c>
      <c r="O75" s="113">
        <f>Sheet1!F67</f>
        <v>0.22031928928673294</v>
      </c>
    </row>
    <row r="76" spans="1:15" ht="12.75">
      <c r="A76">
        <v>7.2</v>
      </c>
      <c r="B76" s="70">
        <f t="shared" si="3"/>
        <v>97.82135195662424</v>
      </c>
      <c r="C76" s="70">
        <f>A76*Sheet1!D29</f>
        <v>86.4</v>
      </c>
      <c r="E76" s="70">
        <f t="shared" si="4"/>
        <v>11.421351956624237</v>
      </c>
      <c r="O76" s="113">
        <f>Sheet1!F67</f>
        <v>0.22031928928673294</v>
      </c>
    </row>
    <row r="77" spans="1:15" ht="12.75">
      <c r="A77">
        <v>7.3</v>
      </c>
      <c r="B77" s="70">
        <f t="shared" si="3"/>
        <v>99.34081492608999</v>
      </c>
      <c r="C77" s="70">
        <f>A77*Sheet1!D29</f>
        <v>87.6</v>
      </c>
      <c r="E77" s="70">
        <f t="shared" si="4"/>
        <v>11.740814926089998</v>
      </c>
      <c r="O77" s="113">
        <f>Sheet1!F67</f>
        <v>0.22031928928673294</v>
      </c>
    </row>
    <row r="78" spans="1:15" ht="12.75">
      <c r="A78">
        <v>7.4</v>
      </c>
      <c r="B78" s="70">
        <f t="shared" si="3"/>
        <v>100.86468428134151</v>
      </c>
      <c r="C78" s="70">
        <f>A78*Sheet1!D29</f>
        <v>88.80000000000001</v>
      </c>
      <c r="E78" s="70">
        <f t="shared" si="4"/>
        <v>12.064684281341497</v>
      </c>
      <c r="O78" s="113">
        <f>Sheet1!F67</f>
        <v>0.22031928928673294</v>
      </c>
    </row>
    <row r="79" spans="1:15" ht="12.75">
      <c r="A79">
        <v>7.5</v>
      </c>
      <c r="B79" s="70">
        <f t="shared" si="3"/>
        <v>102.39296002237873</v>
      </c>
      <c r="C79" s="70">
        <f>A79*Sheet1!D29</f>
        <v>90</v>
      </c>
      <c r="E79" s="70">
        <f t="shared" si="4"/>
        <v>12.392960022378729</v>
      </c>
      <c r="O79" s="113">
        <f>Sheet1!F67</f>
        <v>0.22031928928673294</v>
      </c>
    </row>
    <row r="80" spans="1:15" ht="12.75">
      <c r="A80">
        <v>7.6</v>
      </c>
      <c r="B80" s="70">
        <f t="shared" si="3"/>
        <v>103.92564214920168</v>
      </c>
      <c r="C80" s="70">
        <f>A80*Sheet1!D29</f>
        <v>91.19999999999999</v>
      </c>
      <c r="E80" s="70">
        <f t="shared" si="4"/>
        <v>12.725642149201695</v>
      </c>
      <c r="O80" s="113">
        <f>Sheet1!F67</f>
        <v>0.22031928928673294</v>
      </c>
    </row>
    <row r="81" spans="1:15" ht="12.75">
      <c r="A81">
        <v>7.7</v>
      </c>
      <c r="B81" s="70">
        <f t="shared" si="3"/>
        <v>105.4627306618104</v>
      </c>
      <c r="C81" s="70">
        <f>A81*Sheet1!D29</f>
        <v>92.4</v>
      </c>
      <c r="E81" s="70">
        <f t="shared" si="4"/>
        <v>13.062730661810397</v>
      </c>
      <c r="O81" s="113">
        <f>Sheet1!F67</f>
        <v>0.22031928928673294</v>
      </c>
    </row>
    <row r="82" spans="1:15" ht="12.75">
      <c r="A82">
        <v>7.8</v>
      </c>
      <c r="B82" s="70">
        <f t="shared" si="3"/>
        <v>107.00422556020483</v>
      </c>
      <c r="C82" s="70">
        <f>A82*Sheet1!D29</f>
        <v>93.6</v>
      </c>
      <c r="E82" s="70">
        <f t="shared" si="4"/>
        <v>13.404225560204832</v>
      </c>
      <c r="O82" s="113">
        <f>Sheet1!F67</f>
        <v>0.22031928928673294</v>
      </c>
    </row>
    <row r="83" spans="1:15" ht="12.75">
      <c r="A83">
        <v>7.9</v>
      </c>
      <c r="B83" s="70">
        <f t="shared" si="3"/>
        <v>108.55012684438502</v>
      </c>
      <c r="C83" s="70">
        <f>A83*Sheet1!D29</f>
        <v>94.80000000000001</v>
      </c>
      <c r="E83" s="70">
        <f t="shared" si="4"/>
        <v>13.750126844385004</v>
      </c>
      <c r="O83" s="113">
        <f>Sheet1!F67</f>
        <v>0.22031928928673294</v>
      </c>
    </row>
    <row r="84" spans="1:15" ht="12.75">
      <c r="A84">
        <v>8</v>
      </c>
      <c r="B84" s="70">
        <f t="shared" si="3"/>
        <v>110.10043451435091</v>
      </c>
      <c r="C84" s="70">
        <f>A84*Sheet1!D29</f>
        <v>96</v>
      </c>
      <c r="E84" s="70">
        <f t="shared" si="4"/>
        <v>14.100434514350908</v>
      </c>
      <c r="O84" s="113">
        <f>Sheet1!F67</f>
        <v>0.22031928928673294</v>
      </c>
    </row>
    <row r="85" spans="1:15" ht="12.75">
      <c r="A85">
        <v>8.1</v>
      </c>
      <c r="B85" s="70">
        <f t="shared" si="3"/>
        <v>111.65514857010254</v>
      </c>
      <c r="C85" s="70">
        <f>A85*Sheet1!D29</f>
        <v>97.19999999999999</v>
      </c>
      <c r="E85" s="70">
        <f t="shared" si="4"/>
        <v>14.455148570102548</v>
      </c>
      <c r="O85" s="113">
        <f>Sheet1!F67</f>
        <v>0.22031928928673294</v>
      </c>
    </row>
    <row r="86" spans="1:15" ht="12.75">
      <c r="A86">
        <v>8.2</v>
      </c>
      <c r="B86" s="70">
        <f t="shared" si="3"/>
        <v>113.21426901163991</v>
      </c>
      <c r="C86" s="70">
        <f>A86*Sheet1!D29</f>
        <v>98.39999999999999</v>
      </c>
      <c r="E86" s="70">
        <f t="shared" si="4"/>
        <v>14.814269011639922</v>
      </c>
      <c r="O86" s="113">
        <f>Sheet1!F67</f>
        <v>0.22031928928673294</v>
      </c>
    </row>
    <row r="87" spans="1:15" ht="12.75">
      <c r="A87">
        <v>8.3</v>
      </c>
      <c r="B87" s="70">
        <f t="shared" si="3"/>
        <v>114.77779583896304</v>
      </c>
      <c r="C87" s="70">
        <f>A87*Sheet1!D29</f>
        <v>99.60000000000001</v>
      </c>
      <c r="E87" s="70">
        <f t="shared" si="4"/>
        <v>15.177795838963036</v>
      </c>
      <c r="O87" s="113">
        <f>Sheet1!F67</f>
        <v>0.22031928928673294</v>
      </c>
    </row>
    <row r="88" spans="1:15" ht="12.75">
      <c r="A88">
        <v>8.4</v>
      </c>
      <c r="B88" s="70">
        <f t="shared" si="3"/>
        <v>116.34572905207189</v>
      </c>
      <c r="C88" s="70">
        <f>A88*Sheet1!D29</f>
        <v>100.80000000000001</v>
      </c>
      <c r="E88" s="70">
        <f t="shared" si="4"/>
        <v>15.545729052071877</v>
      </c>
      <c r="O88" s="113">
        <f>Sheet1!F67</f>
        <v>0.22031928928673294</v>
      </c>
    </row>
    <row r="89" spans="1:15" ht="12.75">
      <c r="A89">
        <v>8.5</v>
      </c>
      <c r="B89" s="70">
        <f t="shared" si="3"/>
        <v>117.91806865096646</v>
      </c>
      <c r="C89" s="70">
        <f>A89*Sheet1!D29</f>
        <v>102</v>
      </c>
      <c r="E89" s="70">
        <f t="shared" si="4"/>
        <v>15.918068650966456</v>
      </c>
      <c r="O89" s="113">
        <f>Sheet1!F67</f>
        <v>0.22031928928673294</v>
      </c>
    </row>
    <row r="90" spans="1:15" ht="12.75">
      <c r="A90">
        <v>8.6</v>
      </c>
      <c r="B90" s="70">
        <f t="shared" si="3"/>
        <v>119.49481463564675</v>
      </c>
      <c r="C90" s="70">
        <f>A90*Sheet1!D29</f>
        <v>103.19999999999999</v>
      </c>
      <c r="E90" s="70">
        <f t="shared" si="4"/>
        <v>16.294814635646766</v>
      </c>
      <c r="O90" s="113">
        <f>Sheet1!F67</f>
        <v>0.22031928928673294</v>
      </c>
    </row>
    <row r="91" spans="1:15" ht="12.75">
      <c r="A91">
        <v>8.7</v>
      </c>
      <c r="B91" s="70">
        <f t="shared" si="3"/>
        <v>121.0759670061128</v>
      </c>
      <c r="C91" s="70">
        <f>A91*Sheet1!D29</f>
        <v>104.39999999999999</v>
      </c>
      <c r="E91" s="70">
        <f t="shared" si="4"/>
        <v>16.675967006112813</v>
      </c>
      <c r="O91" s="113">
        <f>Sheet1!F67</f>
        <v>0.22031928928673294</v>
      </c>
    </row>
    <row r="92" spans="1:15" ht="12.75">
      <c r="A92">
        <v>8.8</v>
      </c>
      <c r="B92" s="70">
        <f t="shared" si="3"/>
        <v>122.66152576236462</v>
      </c>
      <c r="C92" s="70">
        <f>A92*Sheet1!D29</f>
        <v>105.60000000000001</v>
      </c>
      <c r="E92" s="70">
        <f t="shared" si="4"/>
        <v>17.061525762364603</v>
      </c>
      <c r="O92" s="113">
        <f>Sheet1!F67</f>
        <v>0.22031928928673294</v>
      </c>
    </row>
    <row r="93" spans="1:15" ht="12.75">
      <c r="A93">
        <v>8.9</v>
      </c>
      <c r="B93" s="70">
        <f t="shared" si="3"/>
        <v>124.25149090440213</v>
      </c>
      <c r="C93" s="70">
        <f>A93*Sheet1!D29</f>
        <v>106.80000000000001</v>
      </c>
      <c r="E93" s="70">
        <f t="shared" si="4"/>
        <v>17.451490904402117</v>
      </c>
      <c r="O93" s="113">
        <f>Sheet1!F67</f>
        <v>0.22031928928673294</v>
      </c>
    </row>
    <row r="94" spans="1:15" ht="12.75">
      <c r="A94">
        <v>9</v>
      </c>
      <c r="B94" s="70">
        <f t="shared" si="3"/>
        <v>125.84586243222537</v>
      </c>
      <c r="C94" s="70">
        <f>A94*Sheet1!D29</f>
        <v>108</v>
      </c>
      <c r="E94" s="70">
        <f t="shared" si="4"/>
        <v>17.845862432225367</v>
      </c>
      <c r="O94" s="113">
        <f>Sheet1!F67</f>
        <v>0.22031928928673294</v>
      </c>
    </row>
    <row r="95" spans="1:15" ht="12.75">
      <c r="A95">
        <v>9.1</v>
      </c>
      <c r="B95" s="70">
        <f t="shared" si="3"/>
        <v>127.44464034583434</v>
      </c>
      <c r="C95" s="70">
        <f>A95*Sheet1!D29</f>
        <v>109.19999999999999</v>
      </c>
      <c r="E95" s="70">
        <f t="shared" si="4"/>
        <v>18.244640345834352</v>
      </c>
      <c r="O95" s="113">
        <f>Sheet1!F67</f>
        <v>0.22031928928673294</v>
      </c>
    </row>
    <row r="96" spans="1:15" ht="12.75">
      <c r="A96">
        <v>9.2</v>
      </c>
      <c r="B96" s="70">
        <f t="shared" si="3"/>
        <v>129.04782464522907</v>
      </c>
      <c r="C96" s="70">
        <f>A96*Sheet1!D29</f>
        <v>110.39999999999999</v>
      </c>
      <c r="E96" s="70">
        <f t="shared" si="4"/>
        <v>18.647824645229072</v>
      </c>
      <c r="O96" s="113">
        <f>Sheet1!F67</f>
        <v>0.22031928928673294</v>
      </c>
    </row>
    <row r="97" spans="1:15" ht="12.75">
      <c r="A97">
        <v>9.3</v>
      </c>
      <c r="B97" s="70">
        <f t="shared" si="3"/>
        <v>130.65541533040954</v>
      </c>
      <c r="C97" s="70">
        <f>A97*Sheet1!D29</f>
        <v>111.60000000000001</v>
      </c>
      <c r="E97" s="70">
        <f t="shared" si="4"/>
        <v>19.055415330409534</v>
      </c>
      <c r="O97" s="113">
        <f>Sheet1!F67</f>
        <v>0.22031928928673294</v>
      </c>
    </row>
    <row r="98" spans="1:15" ht="12.75">
      <c r="A98">
        <v>9.4</v>
      </c>
      <c r="B98" s="70">
        <f t="shared" si="3"/>
        <v>132.26741240137574</v>
      </c>
      <c r="C98" s="70">
        <f>A98*Sheet1!D29</f>
        <v>112.80000000000001</v>
      </c>
      <c r="E98" s="70">
        <f t="shared" si="4"/>
        <v>19.467412401375725</v>
      </c>
      <c r="O98" s="113">
        <f>Sheet1!F67</f>
        <v>0.22031928928673294</v>
      </c>
    </row>
    <row r="99" spans="1:15" ht="12.75">
      <c r="A99">
        <v>9.5</v>
      </c>
      <c r="B99" s="70">
        <f t="shared" si="3"/>
        <v>133.88381585812766</v>
      </c>
      <c r="C99" s="70">
        <f>A99*Sheet1!D29</f>
        <v>114</v>
      </c>
      <c r="E99" s="70">
        <f t="shared" si="4"/>
        <v>19.883815858127647</v>
      </c>
      <c r="O99" s="113">
        <f>Sheet1!F67</f>
        <v>0.22031928928673294</v>
      </c>
    </row>
    <row r="100" spans="1:15" ht="12.75">
      <c r="A100">
        <v>9.6</v>
      </c>
      <c r="B100" s="70">
        <f t="shared" si="3"/>
        <v>135.5046257006653</v>
      </c>
      <c r="C100" s="70">
        <f>A100*Sheet1!D29</f>
        <v>115.19999999999999</v>
      </c>
      <c r="E100" s="70">
        <f t="shared" si="4"/>
        <v>20.30462570066531</v>
      </c>
      <c r="O100" s="113">
        <f>Sheet1!F67</f>
        <v>0.22031928928673294</v>
      </c>
    </row>
    <row r="101" spans="1:15" ht="12.75">
      <c r="A101">
        <v>9.7</v>
      </c>
      <c r="B101" s="70">
        <f t="shared" si="3"/>
        <v>137.1298419289887</v>
      </c>
      <c r="C101" s="70">
        <f>A101*Sheet1!D29</f>
        <v>116.39999999999999</v>
      </c>
      <c r="E101" s="70">
        <f t="shared" si="4"/>
        <v>20.7298419289887</v>
      </c>
      <c r="O101" s="113">
        <f>Sheet1!F67</f>
        <v>0.22031928928673294</v>
      </c>
    </row>
    <row r="102" spans="1:15" ht="12.75">
      <c r="A102">
        <v>9.8</v>
      </c>
      <c r="B102" s="70">
        <f t="shared" si="3"/>
        <v>138.75946454309783</v>
      </c>
      <c r="C102" s="70">
        <f>A102*Sheet1!D29</f>
        <v>117.60000000000001</v>
      </c>
      <c r="E102" s="70">
        <f t="shared" si="4"/>
        <v>21.159464543097837</v>
      </c>
      <c r="O102" s="113">
        <f>Sheet1!F67</f>
        <v>0.22031928928673294</v>
      </c>
    </row>
    <row r="103" spans="1:15" ht="12.75">
      <c r="A103">
        <v>9.9</v>
      </c>
      <c r="B103" s="70">
        <f t="shared" si="3"/>
        <v>140.3934935429927</v>
      </c>
      <c r="C103" s="70">
        <f>A103*Sheet1!D29</f>
        <v>118.80000000000001</v>
      </c>
      <c r="E103" s="70">
        <f t="shared" si="4"/>
        <v>21.593493542992697</v>
      </c>
      <c r="O103" s="113">
        <f>Sheet1!F67</f>
        <v>0.22031928928673294</v>
      </c>
    </row>
    <row r="104" spans="1:15" ht="12.75">
      <c r="A104">
        <v>10</v>
      </c>
      <c r="B104" s="70">
        <f t="shared" si="3"/>
        <v>142.0319289286733</v>
      </c>
      <c r="C104" s="70">
        <f>A104*Sheet1!D29</f>
        <v>120</v>
      </c>
      <c r="E104" s="70">
        <f t="shared" si="4"/>
        <v>22.031928928673295</v>
      </c>
      <c r="O104" s="113">
        <f>Sheet1!F67</f>
        <v>0.22031928928673294</v>
      </c>
    </row>
    <row r="105" spans="1:15" ht="12.75">
      <c r="A105">
        <v>10.1</v>
      </c>
      <c r="B105" s="70">
        <f t="shared" si="3"/>
        <v>143.67477070013962</v>
      </c>
      <c r="C105" s="70">
        <f>A105*Sheet1!D29</f>
        <v>121.19999999999999</v>
      </c>
      <c r="E105" s="70">
        <f t="shared" si="4"/>
        <v>22.474770700139626</v>
      </c>
      <c r="O105" s="113">
        <f>Sheet1!F67</f>
        <v>0.22031928928673294</v>
      </c>
    </row>
    <row r="106" spans="1:15" ht="12.75">
      <c r="A106">
        <v>10.2</v>
      </c>
      <c r="B106" s="70">
        <f t="shared" si="3"/>
        <v>145.3220188573917</v>
      </c>
      <c r="C106" s="70">
        <f>A106*Sheet1!D29</f>
        <v>122.39999999999999</v>
      </c>
      <c r="E106" s="70">
        <f t="shared" si="4"/>
        <v>22.922018857391695</v>
      </c>
      <c r="O106" s="113">
        <f>Sheet1!F67</f>
        <v>0.22031928928673294</v>
      </c>
    </row>
    <row r="107" spans="1:15" ht="12.75">
      <c r="A107">
        <v>10.3</v>
      </c>
      <c r="B107" s="70">
        <f t="shared" si="3"/>
        <v>146.9736734004295</v>
      </c>
      <c r="C107" s="70">
        <f>A107*Sheet1!D29</f>
        <v>123.60000000000001</v>
      </c>
      <c r="E107" s="70">
        <f t="shared" si="4"/>
        <v>23.373673400429503</v>
      </c>
      <c r="O107" s="113">
        <f>Sheet1!F67</f>
        <v>0.22031928928673294</v>
      </c>
    </row>
    <row r="108" spans="1:15" ht="12.75">
      <c r="A108">
        <v>10.4</v>
      </c>
      <c r="B108" s="70">
        <f t="shared" si="3"/>
        <v>148.62973432925304</v>
      </c>
      <c r="C108" s="70">
        <f>A108*Sheet1!D29</f>
        <v>124.80000000000001</v>
      </c>
      <c r="E108" s="70">
        <f t="shared" si="4"/>
        <v>23.82973432925304</v>
      </c>
      <c r="O108" s="113">
        <f>Sheet1!F67</f>
        <v>0.22031928928673294</v>
      </c>
    </row>
    <row r="109" spans="1:15" ht="12.75">
      <c r="A109">
        <v>10.5</v>
      </c>
      <c r="B109" s="70">
        <f t="shared" si="3"/>
        <v>150.2902016438623</v>
      </c>
      <c r="C109" s="70">
        <f>A109*Sheet1!D29</f>
        <v>126</v>
      </c>
      <c r="E109" s="70">
        <f t="shared" si="4"/>
        <v>24.290201643862307</v>
      </c>
      <c r="O109" s="113">
        <f>Sheet1!F67</f>
        <v>0.22031928928673294</v>
      </c>
    </row>
    <row r="110" spans="1:15" ht="12.75">
      <c r="A110">
        <v>10.6</v>
      </c>
      <c r="B110" s="70">
        <f t="shared" si="3"/>
        <v>151.9550753442573</v>
      </c>
      <c r="C110" s="70">
        <f>A110*Sheet1!D29</f>
        <v>127.19999999999999</v>
      </c>
      <c r="E110" s="70">
        <f t="shared" si="4"/>
        <v>24.755075344257314</v>
      </c>
      <c r="O110" s="113">
        <f>Sheet1!F67</f>
        <v>0.22031928928673294</v>
      </c>
    </row>
    <row r="111" spans="1:15" ht="12.75">
      <c r="A111">
        <v>10.7</v>
      </c>
      <c r="B111" s="70">
        <f t="shared" si="3"/>
        <v>153.62435543043802</v>
      </c>
      <c r="C111" s="70">
        <f>A111*Sheet1!D29</f>
        <v>128.39999999999998</v>
      </c>
      <c r="E111" s="70">
        <f t="shared" si="4"/>
        <v>25.22435543043805</v>
      </c>
      <c r="O111" s="113">
        <f>Sheet1!F67</f>
        <v>0.22031928928673294</v>
      </c>
    </row>
    <row r="112" spans="1:15" ht="12.75">
      <c r="A112">
        <v>10.8</v>
      </c>
      <c r="B112" s="70">
        <f t="shared" si="3"/>
        <v>155.29804190240455</v>
      </c>
      <c r="C112" s="70">
        <f>A112*Sheet1!D29</f>
        <v>129.60000000000002</v>
      </c>
      <c r="E112" s="70">
        <f t="shared" si="4"/>
        <v>25.698041902404533</v>
      </c>
      <c r="O112" s="113">
        <f>Sheet1!F67</f>
        <v>0.22031928928673294</v>
      </c>
    </row>
    <row r="113" spans="1:15" ht="12.75">
      <c r="A113">
        <v>10.9</v>
      </c>
      <c r="B113" s="70">
        <f t="shared" si="3"/>
        <v>156.97613476015675</v>
      </c>
      <c r="C113" s="70">
        <f>A113*Sheet1!D29</f>
        <v>130.8</v>
      </c>
      <c r="E113" s="70">
        <f t="shared" si="4"/>
        <v>26.176134760156742</v>
      </c>
      <c r="O113" s="113">
        <f>Sheet1!F67</f>
        <v>0.22031928928673294</v>
      </c>
    </row>
    <row r="114" spans="1:15" ht="12.75">
      <c r="A114">
        <v>11</v>
      </c>
      <c r="B114" s="70">
        <f t="shared" si="3"/>
        <v>158.6586340036947</v>
      </c>
      <c r="C114" s="70">
        <f>A114*Sheet1!D29</f>
        <v>132</v>
      </c>
      <c r="E114" s="70">
        <f t="shared" si="4"/>
        <v>26.658634003694686</v>
      </c>
      <c r="O114" s="113">
        <f>Sheet1!F67</f>
        <v>0.22031928928673294</v>
      </c>
    </row>
    <row r="115" spans="1:15" ht="12.75">
      <c r="A115">
        <v>11.1</v>
      </c>
      <c r="B115" s="70">
        <f t="shared" si="3"/>
        <v>160.34553963301835</v>
      </c>
      <c r="C115" s="70">
        <f>A115*Sheet1!D29</f>
        <v>133.2</v>
      </c>
      <c r="E115" s="70">
        <f t="shared" si="4"/>
        <v>27.145539633018366</v>
      </c>
      <c r="O115" s="113">
        <f>Sheet1!F67</f>
        <v>0.22031928928673294</v>
      </c>
    </row>
    <row r="116" spans="1:15" ht="12.75">
      <c r="A116">
        <v>11.2</v>
      </c>
      <c r="B116" s="70">
        <f t="shared" si="3"/>
        <v>162.03685164812777</v>
      </c>
      <c r="C116" s="70">
        <f>A116*Sheet1!D29</f>
        <v>134.39999999999998</v>
      </c>
      <c r="E116" s="70">
        <f t="shared" si="4"/>
        <v>27.636851648127777</v>
      </c>
      <c r="O116" s="113">
        <f>Sheet1!F67</f>
        <v>0.22031928928673294</v>
      </c>
    </row>
    <row r="117" spans="1:15" ht="12.75">
      <c r="A117">
        <v>11.3</v>
      </c>
      <c r="B117" s="70">
        <f t="shared" si="3"/>
        <v>163.73257004902297</v>
      </c>
      <c r="C117" s="70">
        <f>A117*Sheet1!D29</f>
        <v>135.60000000000002</v>
      </c>
      <c r="E117" s="70">
        <f t="shared" si="4"/>
        <v>28.13257004902293</v>
      </c>
      <c r="O117" s="113">
        <f>Sheet1!F67</f>
        <v>0.22031928928673294</v>
      </c>
    </row>
    <row r="118" spans="1:15" ht="12.75">
      <c r="A118">
        <v>11.4</v>
      </c>
      <c r="B118" s="70">
        <f t="shared" si="3"/>
        <v>165.43269483570384</v>
      </c>
      <c r="C118" s="70">
        <f>A118*Sheet1!D29</f>
        <v>136.8</v>
      </c>
      <c r="E118" s="70">
        <f t="shared" si="4"/>
        <v>28.632694835703816</v>
      </c>
      <c r="O118" s="113">
        <f>Sheet1!F67</f>
        <v>0.22031928928673294</v>
      </c>
    </row>
    <row r="119" spans="1:15" ht="12.75">
      <c r="A119">
        <v>11.5</v>
      </c>
      <c r="B119" s="70">
        <f t="shared" si="3"/>
        <v>167.13722600817044</v>
      </c>
      <c r="C119" s="70">
        <f>A119*Sheet1!D29</f>
        <v>138</v>
      </c>
      <c r="E119" s="70">
        <f t="shared" si="4"/>
        <v>29.137226008170433</v>
      </c>
      <c r="O119" s="113">
        <f>Sheet1!F67</f>
        <v>0.22031928928673294</v>
      </c>
    </row>
    <row r="120" spans="1:15" ht="12.75">
      <c r="A120">
        <v>11.6</v>
      </c>
      <c r="B120" s="70">
        <f t="shared" si="3"/>
        <v>168.84616356642277</v>
      </c>
      <c r="C120" s="70">
        <f>A120*Sheet1!D29</f>
        <v>139.2</v>
      </c>
      <c r="E120" s="70">
        <f t="shared" si="4"/>
        <v>29.646163566422786</v>
      </c>
      <c r="O120" s="113">
        <f>Sheet1!F67</f>
        <v>0.22031928928673294</v>
      </c>
    </row>
    <row r="121" spans="1:15" ht="12.75">
      <c r="A121">
        <v>11.7</v>
      </c>
      <c r="B121" s="70">
        <f t="shared" si="3"/>
        <v>170.55950751046083</v>
      </c>
      <c r="C121" s="70">
        <f>A121*Sheet1!D29</f>
        <v>140.39999999999998</v>
      </c>
      <c r="E121" s="70">
        <f t="shared" si="4"/>
        <v>30.15950751046087</v>
      </c>
      <c r="O121" s="113">
        <f>Sheet1!F67</f>
        <v>0.22031928928673294</v>
      </c>
    </row>
    <row r="122" spans="1:15" ht="12.75">
      <c r="A122">
        <v>11.8</v>
      </c>
      <c r="B122" s="70">
        <f t="shared" si="3"/>
        <v>172.27725784028473</v>
      </c>
      <c r="C122" s="70">
        <f>A122*Sheet1!D29</f>
        <v>141.60000000000002</v>
      </c>
      <c r="E122" s="70">
        <f t="shared" si="4"/>
        <v>30.677257840284696</v>
      </c>
      <c r="O122" s="113">
        <f>Sheet1!F67</f>
        <v>0.22031928928673294</v>
      </c>
    </row>
    <row r="123" spans="1:15" ht="12.75">
      <c r="A123">
        <v>11.9</v>
      </c>
      <c r="B123" s="70">
        <f t="shared" si="3"/>
        <v>173.99941455589428</v>
      </c>
      <c r="C123" s="70">
        <f>A123*Sheet1!D29</f>
        <v>142.8</v>
      </c>
      <c r="E123" s="70">
        <f t="shared" si="4"/>
        <v>31.199414555894254</v>
      </c>
      <c r="O123" s="113">
        <f>Sheet1!F67</f>
        <v>0.22031928928673294</v>
      </c>
    </row>
    <row r="124" spans="1:15" ht="12.75">
      <c r="A124">
        <v>12</v>
      </c>
      <c r="B124" s="70">
        <f t="shared" si="3"/>
        <v>175.72597765728955</v>
      </c>
      <c r="C124" s="70">
        <f>A124*Sheet1!D29</f>
        <v>144</v>
      </c>
      <c r="E124" s="70">
        <f t="shared" si="4"/>
        <v>31.725977657289544</v>
      </c>
      <c r="O124" s="113">
        <f>Sheet1!F67</f>
        <v>0.22031928928673294</v>
      </c>
    </row>
    <row r="125" spans="1:15" ht="12.75">
      <c r="A125">
        <v>12.1</v>
      </c>
      <c r="B125" s="70">
        <f t="shared" si="3"/>
        <v>177.45694714447058</v>
      </c>
      <c r="C125" s="70">
        <f>A125*Sheet1!D29</f>
        <v>145.2</v>
      </c>
      <c r="E125" s="70">
        <f t="shared" si="4"/>
        <v>32.25694714447057</v>
      </c>
      <c r="O125" s="113">
        <f>Sheet1!F67</f>
        <v>0.22031928928673294</v>
      </c>
    </row>
    <row r="126" spans="1:15" ht="12.75">
      <c r="A126">
        <v>12.2</v>
      </c>
      <c r="B126" s="70">
        <f t="shared" si="3"/>
        <v>179.1923230174373</v>
      </c>
      <c r="C126" s="70">
        <f>A126*Sheet1!D29</f>
        <v>146.39999999999998</v>
      </c>
      <c r="E126" s="70">
        <f t="shared" si="4"/>
        <v>32.792323017437326</v>
      </c>
      <c r="O126" s="113">
        <f>Sheet1!F67</f>
        <v>0.22031928928673294</v>
      </c>
    </row>
    <row r="127" spans="1:15" ht="12.75">
      <c r="A127">
        <v>12.3</v>
      </c>
      <c r="B127" s="70">
        <f t="shared" si="3"/>
        <v>180.93210527618984</v>
      </c>
      <c r="C127" s="70">
        <f>A127*Sheet1!D29</f>
        <v>147.60000000000002</v>
      </c>
      <c r="E127" s="70">
        <f t="shared" si="4"/>
        <v>33.33210527618983</v>
      </c>
      <c r="O127" s="113">
        <f>Sheet1!F67</f>
        <v>0.22031928928673294</v>
      </c>
    </row>
    <row r="128" spans="1:15" ht="12.75">
      <c r="A128">
        <v>12.4</v>
      </c>
      <c r="B128" s="70">
        <f t="shared" si="3"/>
        <v>182.67629392072809</v>
      </c>
      <c r="C128" s="70">
        <f>A128*Sheet1!D29</f>
        <v>148.8</v>
      </c>
      <c r="E128" s="70">
        <f t="shared" si="4"/>
        <v>33.87629392072806</v>
      </c>
      <c r="O128" s="113">
        <f>Sheet1!F67</f>
        <v>0.22031928928673294</v>
      </c>
    </row>
    <row r="129" spans="1:15" ht="12.75">
      <c r="A129">
        <v>12.5</v>
      </c>
      <c r="B129" s="70">
        <f t="shared" si="3"/>
        <v>184.42488895105203</v>
      </c>
      <c r="C129" s="70">
        <f>A129*Sheet1!D29</f>
        <v>150</v>
      </c>
      <c r="E129" s="70">
        <f t="shared" si="4"/>
        <v>34.424888951052026</v>
      </c>
      <c r="O129" s="113">
        <f>Sheet1!F67</f>
        <v>0.22031928928673294</v>
      </c>
    </row>
    <row r="130" spans="1:15" ht="12.75">
      <c r="A130">
        <v>12.6</v>
      </c>
      <c r="B130" s="70">
        <f t="shared" si="3"/>
        <v>186.1778903671617</v>
      </c>
      <c r="C130" s="70">
        <f>A130*Sheet1!D29</f>
        <v>151.2</v>
      </c>
      <c r="E130" s="70">
        <f t="shared" si="4"/>
        <v>34.97789036716172</v>
      </c>
      <c r="O130" s="113">
        <f>Sheet1!F67</f>
        <v>0.22031928928673294</v>
      </c>
    </row>
    <row r="131" spans="1:15" ht="12.75">
      <c r="A131">
        <v>12.7</v>
      </c>
      <c r="B131" s="70">
        <f t="shared" si="3"/>
        <v>187.93529816905715</v>
      </c>
      <c r="C131" s="70">
        <f>A131*Sheet1!D29</f>
        <v>152.39999999999998</v>
      </c>
      <c r="E131" s="70">
        <f t="shared" si="4"/>
        <v>35.53529816905716</v>
      </c>
      <c r="O131" s="113">
        <f>Sheet1!F67</f>
        <v>0.22031928928673294</v>
      </c>
    </row>
    <row r="132" spans="1:15" ht="12.75">
      <c r="A132">
        <v>12.8</v>
      </c>
      <c r="B132" s="70">
        <f t="shared" si="3"/>
        <v>189.69711235673836</v>
      </c>
      <c r="C132" s="70">
        <f>A132*Sheet1!D29</f>
        <v>153.60000000000002</v>
      </c>
      <c r="E132" s="70">
        <f t="shared" si="4"/>
        <v>36.097112356738336</v>
      </c>
      <c r="O132" s="113">
        <f>Sheet1!F67</f>
        <v>0.22031928928673294</v>
      </c>
    </row>
    <row r="133" spans="1:15" ht="12.75">
      <c r="A133">
        <v>12.9</v>
      </c>
      <c r="B133" s="70">
        <f aca="true" t="shared" si="5" ref="B133:B196">C133+E133</f>
        <v>191.46333293020524</v>
      </c>
      <c r="C133" s="70">
        <f>A133*Sheet1!D29</f>
        <v>154.8</v>
      </c>
      <c r="E133" s="70">
        <f aca="true" t="shared" si="6" ref="E133:E196">(A133*A133)*O133</f>
        <v>36.66333293020523</v>
      </c>
      <c r="O133" s="113">
        <f>Sheet1!F67</f>
        <v>0.22031928928673294</v>
      </c>
    </row>
    <row r="134" spans="1:15" ht="12.75">
      <c r="A134">
        <v>13</v>
      </c>
      <c r="B134" s="70">
        <f t="shared" si="5"/>
        <v>193.23395988945788</v>
      </c>
      <c r="C134" s="70">
        <f>A134*Sheet1!D29</f>
        <v>156</v>
      </c>
      <c r="E134" s="70">
        <f t="shared" si="6"/>
        <v>37.233959889457864</v>
      </c>
      <c r="O134" s="113">
        <f>Sheet1!F67</f>
        <v>0.22031928928673294</v>
      </c>
    </row>
    <row r="135" spans="1:15" ht="12.75">
      <c r="A135">
        <v>13.1</v>
      </c>
      <c r="B135" s="70">
        <f t="shared" si="5"/>
        <v>195.00899323449622</v>
      </c>
      <c r="C135" s="70">
        <f>A135*Sheet1!D29</f>
        <v>157.2</v>
      </c>
      <c r="E135" s="70">
        <f t="shared" si="6"/>
        <v>37.808993234496235</v>
      </c>
      <c r="O135" s="113">
        <f>Sheet1!F67</f>
        <v>0.22031928928673294</v>
      </c>
    </row>
    <row r="136" spans="1:15" ht="12.75">
      <c r="A136">
        <v>13.2</v>
      </c>
      <c r="B136" s="70">
        <f t="shared" si="5"/>
        <v>196.7884329653203</v>
      </c>
      <c r="C136" s="70">
        <f>A136*Sheet1!D29</f>
        <v>158.39999999999998</v>
      </c>
      <c r="E136" s="70">
        <f t="shared" si="6"/>
        <v>38.38843296532034</v>
      </c>
      <c r="O136" s="113">
        <f>Sheet1!F67</f>
        <v>0.22031928928673294</v>
      </c>
    </row>
    <row r="137" spans="1:15" ht="12.75">
      <c r="A137">
        <v>13.3</v>
      </c>
      <c r="B137" s="70">
        <f t="shared" si="5"/>
        <v>198.57227908193022</v>
      </c>
      <c r="C137" s="70">
        <f>A137*Sheet1!D29</f>
        <v>159.60000000000002</v>
      </c>
      <c r="E137" s="70">
        <f t="shared" si="6"/>
        <v>38.972279081930196</v>
      </c>
      <c r="O137" s="113">
        <f>Sheet1!F67</f>
        <v>0.22031928928673294</v>
      </c>
    </row>
    <row r="138" spans="1:15" ht="12.75">
      <c r="A138">
        <v>13.4</v>
      </c>
      <c r="B138" s="70">
        <f t="shared" si="5"/>
        <v>200.36053158432577</v>
      </c>
      <c r="C138" s="70">
        <f>A138*Sheet1!D29</f>
        <v>160.8</v>
      </c>
      <c r="E138" s="70">
        <f t="shared" si="6"/>
        <v>39.560531584325766</v>
      </c>
      <c r="O138" s="113">
        <f>Sheet1!F67</f>
        <v>0.22031928928673294</v>
      </c>
    </row>
    <row r="139" spans="1:15" ht="12.75">
      <c r="A139">
        <v>13.5</v>
      </c>
      <c r="B139" s="70">
        <f t="shared" si="5"/>
        <v>202.15319047250708</v>
      </c>
      <c r="C139" s="70">
        <f>A139*Sheet1!D29</f>
        <v>162</v>
      </c>
      <c r="E139" s="70">
        <f t="shared" si="6"/>
        <v>40.15319047250708</v>
      </c>
      <c r="O139" s="113">
        <f>Sheet1!F67</f>
        <v>0.22031928928673294</v>
      </c>
    </row>
    <row r="140" spans="1:15" ht="12.75">
      <c r="A140">
        <v>13.6</v>
      </c>
      <c r="B140" s="70">
        <f t="shared" si="5"/>
        <v>203.9502557464741</v>
      </c>
      <c r="C140" s="70">
        <f>A140*Sheet1!D29</f>
        <v>163.2</v>
      </c>
      <c r="E140" s="70">
        <f t="shared" si="6"/>
        <v>40.750255746474124</v>
      </c>
      <c r="O140" s="113">
        <f>Sheet1!F67</f>
        <v>0.22031928928673294</v>
      </c>
    </row>
    <row r="141" spans="1:15" ht="12.75">
      <c r="A141">
        <v>13.7</v>
      </c>
      <c r="B141" s="70">
        <f t="shared" si="5"/>
        <v>205.75172740622688</v>
      </c>
      <c r="C141" s="70">
        <f>A141*Sheet1!D29</f>
        <v>164.39999999999998</v>
      </c>
      <c r="E141" s="70">
        <f t="shared" si="6"/>
        <v>41.3517274062269</v>
      </c>
      <c r="O141" s="113">
        <f>Sheet1!F67</f>
        <v>0.22031928928673294</v>
      </c>
    </row>
    <row r="142" spans="1:15" ht="12.75">
      <c r="A142">
        <v>13.8</v>
      </c>
      <c r="B142" s="70">
        <f t="shared" si="5"/>
        <v>207.55760545176545</v>
      </c>
      <c r="C142" s="70">
        <f>A142*Sheet1!D29</f>
        <v>165.60000000000002</v>
      </c>
      <c r="E142" s="70">
        <f t="shared" si="6"/>
        <v>41.957605451765424</v>
      </c>
      <c r="O142" s="113">
        <f>Sheet1!F67</f>
        <v>0.22031928928673294</v>
      </c>
    </row>
    <row r="143" spans="1:15" ht="12.75">
      <c r="A143">
        <v>13.9</v>
      </c>
      <c r="B143" s="70">
        <f t="shared" si="5"/>
        <v>209.36788988308967</v>
      </c>
      <c r="C143" s="70">
        <f>A143*Sheet1!D29</f>
        <v>166.8</v>
      </c>
      <c r="E143" s="70">
        <f t="shared" si="6"/>
        <v>42.56788988308968</v>
      </c>
      <c r="O143" s="113">
        <f>Sheet1!F67</f>
        <v>0.22031928928673294</v>
      </c>
    </row>
    <row r="144" spans="1:15" ht="12.75">
      <c r="A144">
        <v>14</v>
      </c>
      <c r="B144" s="70">
        <f t="shared" si="5"/>
        <v>211.18258070019965</v>
      </c>
      <c r="C144" s="70">
        <f>A144*Sheet1!D29</f>
        <v>168</v>
      </c>
      <c r="E144" s="70">
        <f t="shared" si="6"/>
        <v>43.18258070019966</v>
      </c>
      <c r="O144" s="113">
        <f>Sheet1!F67</f>
        <v>0.22031928928673294</v>
      </c>
    </row>
    <row r="145" spans="1:15" ht="12.75">
      <c r="A145">
        <v>14.1</v>
      </c>
      <c r="B145" s="70">
        <f t="shared" si="5"/>
        <v>213.00167790309536</v>
      </c>
      <c r="C145" s="70">
        <f>A145*Sheet1!D29</f>
        <v>169.2</v>
      </c>
      <c r="E145" s="70">
        <f t="shared" si="6"/>
        <v>43.801677903095374</v>
      </c>
      <c r="O145" s="113">
        <f>Sheet1!F67</f>
        <v>0.22031928928673294</v>
      </c>
    </row>
    <row r="146" spans="1:15" ht="12.75">
      <c r="A146">
        <v>14.2</v>
      </c>
      <c r="B146" s="70">
        <f t="shared" si="5"/>
        <v>214.8251814917768</v>
      </c>
      <c r="C146" s="70">
        <f>A146*Sheet1!D29</f>
        <v>170.39999999999998</v>
      </c>
      <c r="E146" s="70">
        <f t="shared" si="6"/>
        <v>44.425181491776826</v>
      </c>
      <c r="O146" s="113">
        <f>Sheet1!F67</f>
        <v>0.22031928928673294</v>
      </c>
    </row>
    <row r="147" spans="1:15" ht="12.75">
      <c r="A147">
        <v>14.3</v>
      </c>
      <c r="B147" s="70">
        <f t="shared" si="5"/>
        <v>216.65309146624404</v>
      </c>
      <c r="C147" s="70">
        <f>A147*Sheet1!D29</f>
        <v>171.60000000000002</v>
      </c>
      <c r="E147" s="70">
        <f t="shared" si="6"/>
        <v>45.05309146624402</v>
      </c>
      <c r="O147" s="113">
        <f>Sheet1!F67</f>
        <v>0.22031928928673294</v>
      </c>
    </row>
    <row r="148" spans="1:15" ht="12.75">
      <c r="A148">
        <v>14.4</v>
      </c>
      <c r="B148" s="70">
        <f t="shared" si="5"/>
        <v>218.48540782649695</v>
      </c>
      <c r="C148" s="70">
        <f>A148*Sheet1!D29</f>
        <v>172.8</v>
      </c>
      <c r="E148" s="70">
        <f t="shared" si="6"/>
        <v>45.68540782649695</v>
      </c>
      <c r="O148" s="113">
        <f>Sheet1!F67</f>
        <v>0.22031928928673294</v>
      </c>
    </row>
    <row r="149" spans="1:15" ht="12.75">
      <c r="A149">
        <v>14.5</v>
      </c>
      <c r="B149" s="70">
        <f t="shared" si="5"/>
        <v>220.3221305725356</v>
      </c>
      <c r="C149" s="70">
        <f>A149*Sheet1!D29</f>
        <v>174</v>
      </c>
      <c r="E149" s="70">
        <f t="shared" si="6"/>
        <v>46.3221305725356</v>
      </c>
      <c r="O149" s="113">
        <f>Sheet1!F67</f>
        <v>0.22031928928673294</v>
      </c>
    </row>
    <row r="150" spans="1:15" ht="12.75">
      <c r="A150">
        <v>14.6</v>
      </c>
      <c r="B150" s="70">
        <f t="shared" si="5"/>
        <v>222.16325970435997</v>
      </c>
      <c r="C150" s="70">
        <f>A150*Sheet1!D29</f>
        <v>175.2</v>
      </c>
      <c r="E150" s="70">
        <f t="shared" si="6"/>
        <v>46.96325970435999</v>
      </c>
      <c r="O150" s="113">
        <f>Sheet1!F67</f>
        <v>0.22031928928673294</v>
      </c>
    </row>
    <row r="151" spans="1:15" ht="12.75">
      <c r="A151">
        <v>14.7</v>
      </c>
      <c r="B151" s="70">
        <f t="shared" si="5"/>
        <v>224.0087952219701</v>
      </c>
      <c r="C151" s="70">
        <f>A151*Sheet1!D29</f>
        <v>176.39999999999998</v>
      </c>
      <c r="E151" s="70">
        <f t="shared" si="6"/>
        <v>47.60879522197012</v>
      </c>
      <c r="O151" s="113">
        <f>Sheet1!F67</f>
        <v>0.22031928928673294</v>
      </c>
    </row>
    <row r="152" spans="1:15" ht="12.75">
      <c r="A152">
        <v>14.8</v>
      </c>
      <c r="B152" s="70">
        <f t="shared" si="5"/>
        <v>225.85873712536602</v>
      </c>
      <c r="C152" s="70">
        <f>A152*Sheet1!D29</f>
        <v>177.60000000000002</v>
      </c>
      <c r="E152" s="70">
        <f t="shared" si="6"/>
        <v>48.25873712536599</v>
      </c>
      <c r="O152" s="113">
        <f>Sheet1!F67</f>
        <v>0.22031928928673294</v>
      </c>
    </row>
    <row r="153" spans="1:15" ht="12.75">
      <c r="A153">
        <v>14.9</v>
      </c>
      <c r="B153" s="70">
        <f t="shared" si="5"/>
        <v>227.7130854145476</v>
      </c>
      <c r="C153" s="70">
        <f>A153*Sheet1!D29</f>
        <v>178.8</v>
      </c>
      <c r="E153" s="70">
        <f t="shared" si="6"/>
        <v>48.91308541454759</v>
      </c>
      <c r="O153" s="113">
        <f>Sheet1!F67</f>
        <v>0.22031928928673294</v>
      </c>
    </row>
    <row r="154" spans="1:15" ht="12.75">
      <c r="A154">
        <v>15</v>
      </c>
      <c r="B154" s="70">
        <f t="shared" si="5"/>
        <v>229.57184008951492</v>
      </c>
      <c r="C154" s="70">
        <f>A154*Sheet1!D29</f>
        <v>180</v>
      </c>
      <c r="E154" s="70">
        <f t="shared" si="6"/>
        <v>49.571840089514914</v>
      </c>
      <c r="O154" s="113">
        <f>Sheet1!F67</f>
        <v>0.22031928928673294</v>
      </c>
    </row>
    <row r="155" spans="1:15" ht="12.75">
      <c r="A155">
        <v>15.1</v>
      </c>
      <c r="B155" s="70">
        <f t="shared" si="5"/>
        <v>231.43500115026796</v>
      </c>
      <c r="C155" s="70">
        <f>A155*Sheet1!D29</f>
        <v>181.2</v>
      </c>
      <c r="E155" s="70">
        <f t="shared" si="6"/>
        <v>50.235001150267976</v>
      </c>
      <c r="O155" s="113">
        <f>Sheet1!F67</f>
        <v>0.22031928928673294</v>
      </c>
    </row>
    <row r="156" spans="1:15" ht="12.75">
      <c r="A156">
        <v>15.2</v>
      </c>
      <c r="B156" s="70">
        <f t="shared" si="5"/>
        <v>233.30256859680676</v>
      </c>
      <c r="C156" s="70">
        <f>A156*Sheet1!D29</f>
        <v>182.39999999999998</v>
      </c>
      <c r="E156" s="70">
        <f t="shared" si="6"/>
        <v>50.90256859680678</v>
      </c>
      <c r="O156" s="113">
        <f>Sheet1!F67</f>
        <v>0.22031928928673294</v>
      </c>
    </row>
    <row r="157" spans="1:15" ht="12.75">
      <c r="A157">
        <v>15.3</v>
      </c>
      <c r="B157" s="70">
        <f t="shared" si="5"/>
        <v>235.17454242913135</v>
      </c>
      <c r="C157" s="70">
        <f>A157*Sheet1!D29</f>
        <v>183.60000000000002</v>
      </c>
      <c r="E157" s="70">
        <f t="shared" si="6"/>
        <v>51.57454242913132</v>
      </c>
      <c r="O157" s="113">
        <f>Sheet1!F67</f>
        <v>0.22031928928673294</v>
      </c>
    </row>
    <row r="158" spans="1:15" ht="12.75">
      <c r="A158">
        <v>15.4</v>
      </c>
      <c r="B158" s="70">
        <f t="shared" si="5"/>
        <v>237.0509226472416</v>
      </c>
      <c r="C158" s="70">
        <f>A158*Sheet1!D29</f>
        <v>184.8</v>
      </c>
      <c r="E158" s="70">
        <f t="shared" si="6"/>
        <v>52.25092264724159</v>
      </c>
      <c r="O158" s="113">
        <f>Sheet1!F67</f>
        <v>0.22031928928673294</v>
      </c>
    </row>
    <row r="159" spans="1:15" ht="12.75">
      <c r="A159">
        <v>15.5</v>
      </c>
      <c r="B159" s="70">
        <f t="shared" si="5"/>
        <v>238.9317092511376</v>
      </c>
      <c r="C159" s="70">
        <f>A159*Sheet1!D29</f>
        <v>186</v>
      </c>
      <c r="E159" s="70">
        <f t="shared" si="6"/>
        <v>52.93170925113759</v>
      </c>
      <c r="O159" s="113">
        <f>Sheet1!F67</f>
        <v>0.22031928928673294</v>
      </c>
    </row>
    <row r="160" spans="1:15" ht="12.75">
      <c r="A160">
        <v>15.6</v>
      </c>
      <c r="B160" s="70">
        <f t="shared" si="5"/>
        <v>240.81690224081933</v>
      </c>
      <c r="C160" s="70">
        <f>A160*Sheet1!D29</f>
        <v>187.2</v>
      </c>
      <c r="E160" s="70">
        <f t="shared" si="6"/>
        <v>53.61690224081933</v>
      </c>
      <c r="O160" s="113">
        <f>Sheet1!F67</f>
        <v>0.22031928928673294</v>
      </c>
    </row>
    <row r="161" spans="1:15" ht="12.75">
      <c r="A161">
        <v>15.7</v>
      </c>
      <c r="B161" s="70">
        <f t="shared" si="5"/>
        <v>242.70650161628677</v>
      </c>
      <c r="C161" s="70">
        <f>A161*Sheet1!D29</f>
        <v>188.39999999999998</v>
      </c>
      <c r="E161" s="70">
        <f t="shared" si="6"/>
        <v>54.3065016162868</v>
      </c>
      <c r="O161" s="113">
        <f>Sheet1!F67</f>
        <v>0.22031928928673294</v>
      </c>
    </row>
    <row r="162" spans="1:15" ht="12.75">
      <c r="A162">
        <v>15.8</v>
      </c>
      <c r="B162" s="70">
        <f t="shared" si="5"/>
        <v>244.60050737754005</v>
      </c>
      <c r="C162" s="70">
        <f>A162*Sheet1!D29</f>
        <v>189.60000000000002</v>
      </c>
      <c r="E162" s="70">
        <f t="shared" si="6"/>
        <v>55.00050737754002</v>
      </c>
      <c r="O162" s="113">
        <f>Sheet1!F67</f>
        <v>0.22031928928673294</v>
      </c>
    </row>
    <row r="163" spans="1:15" ht="12.75">
      <c r="A163">
        <v>15.9</v>
      </c>
      <c r="B163" s="70">
        <f t="shared" si="5"/>
        <v>246.49891952457898</v>
      </c>
      <c r="C163" s="70">
        <f>A163*Sheet1!D29</f>
        <v>190.8</v>
      </c>
      <c r="E163" s="70">
        <f t="shared" si="6"/>
        <v>55.698919524578955</v>
      </c>
      <c r="O163" s="113">
        <f>Sheet1!F67</f>
        <v>0.22031928928673294</v>
      </c>
    </row>
    <row r="164" spans="1:15" ht="12.75">
      <c r="A164">
        <v>16</v>
      </c>
      <c r="B164" s="70">
        <f t="shared" si="5"/>
        <v>248.40173805740363</v>
      </c>
      <c r="C164" s="70">
        <f>A164*Sheet1!D29</f>
        <v>192</v>
      </c>
      <c r="E164" s="70">
        <f t="shared" si="6"/>
        <v>56.401738057403634</v>
      </c>
      <c r="O164" s="113">
        <f>Sheet1!F67</f>
        <v>0.22031928928673294</v>
      </c>
    </row>
    <row r="165" spans="1:15" ht="12.75">
      <c r="A165">
        <v>16.1</v>
      </c>
      <c r="B165" s="70">
        <f t="shared" si="5"/>
        <v>250.30896297601407</v>
      </c>
      <c r="C165" s="70">
        <f>A165*Sheet1!D29</f>
        <v>193.20000000000002</v>
      </c>
      <c r="E165" s="70">
        <f t="shared" si="6"/>
        <v>57.108962976014055</v>
      </c>
      <c r="O165" s="113">
        <f>Sheet1!F67</f>
        <v>0.22031928928673294</v>
      </c>
    </row>
    <row r="166" spans="1:15" ht="12.75">
      <c r="A166">
        <v>16.2</v>
      </c>
      <c r="B166" s="70">
        <f t="shared" si="5"/>
        <v>252.22059428041018</v>
      </c>
      <c r="C166" s="70">
        <f>A166*Sheet1!D29</f>
        <v>194.39999999999998</v>
      </c>
      <c r="E166" s="70">
        <f t="shared" si="6"/>
        <v>57.82059428041019</v>
      </c>
      <c r="O166" s="113">
        <f>Sheet1!F67</f>
        <v>0.22031928928673294</v>
      </c>
    </row>
    <row r="167" spans="1:15" ht="12.75">
      <c r="A167">
        <v>16.3</v>
      </c>
      <c r="B167" s="70">
        <f t="shared" si="5"/>
        <v>254.1366319705921</v>
      </c>
      <c r="C167" s="70">
        <f>A167*Sheet1!D29</f>
        <v>195.60000000000002</v>
      </c>
      <c r="E167" s="70">
        <f t="shared" si="6"/>
        <v>58.536631970592076</v>
      </c>
      <c r="O167" s="113">
        <f>Sheet1!F67</f>
        <v>0.22031928928673294</v>
      </c>
    </row>
    <row r="168" spans="1:15" ht="12.75">
      <c r="A168">
        <v>16.4</v>
      </c>
      <c r="B168" s="70">
        <f t="shared" si="5"/>
        <v>256.0570760465597</v>
      </c>
      <c r="C168" s="70">
        <f>A168*Sheet1!D29</f>
        <v>196.79999999999998</v>
      </c>
      <c r="E168" s="70">
        <f t="shared" si="6"/>
        <v>59.25707604655969</v>
      </c>
      <c r="O168" s="113">
        <f>Sheet1!F67</f>
        <v>0.22031928928673294</v>
      </c>
    </row>
    <row r="169" spans="1:15" ht="12.75">
      <c r="A169">
        <v>16.5</v>
      </c>
      <c r="B169" s="70">
        <f t="shared" si="5"/>
        <v>257.98192650831305</v>
      </c>
      <c r="C169" s="70">
        <f>A169*Sheet1!D29</f>
        <v>198</v>
      </c>
      <c r="E169" s="70">
        <f t="shared" si="6"/>
        <v>59.981926508313045</v>
      </c>
      <c r="O169" s="113">
        <f>Sheet1!F67</f>
        <v>0.22031928928673294</v>
      </c>
    </row>
    <row r="170" spans="1:15" ht="12.75">
      <c r="A170">
        <v>16.6</v>
      </c>
      <c r="B170" s="70">
        <f t="shared" si="5"/>
        <v>259.91118335585213</v>
      </c>
      <c r="C170" s="70">
        <f>A170*Sheet1!D29</f>
        <v>199.20000000000002</v>
      </c>
      <c r="E170" s="70">
        <f t="shared" si="6"/>
        <v>60.71118335585214</v>
      </c>
      <c r="O170" s="113">
        <f>Sheet1!F67</f>
        <v>0.22031928928673294</v>
      </c>
    </row>
    <row r="171" spans="1:15" ht="12.75">
      <c r="A171">
        <v>16.7</v>
      </c>
      <c r="B171" s="70">
        <f t="shared" si="5"/>
        <v>261.84484658917694</v>
      </c>
      <c r="C171" s="70">
        <f>A171*Sheet1!D29</f>
        <v>200.39999999999998</v>
      </c>
      <c r="E171" s="70">
        <f t="shared" si="6"/>
        <v>61.44484658917695</v>
      </c>
      <c r="O171" s="113">
        <f>Sheet1!F67</f>
        <v>0.22031928928673294</v>
      </c>
    </row>
    <row r="172" spans="1:15" ht="12.75">
      <c r="A172">
        <v>16.8</v>
      </c>
      <c r="B172" s="70">
        <f t="shared" si="5"/>
        <v>263.78291620828753</v>
      </c>
      <c r="C172" s="70">
        <f>A172*Sheet1!D29</f>
        <v>201.60000000000002</v>
      </c>
      <c r="E172" s="70">
        <f t="shared" si="6"/>
        <v>62.18291620828751</v>
      </c>
      <c r="O172" s="113">
        <f>Sheet1!F67</f>
        <v>0.22031928928673294</v>
      </c>
    </row>
    <row r="173" spans="1:15" ht="12.75">
      <c r="A173">
        <v>16.9</v>
      </c>
      <c r="B173" s="70">
        <f t="shared" si="5"/>
        <v>265.7253922131838</v>
      </c>
      <c r="C173" s="70">
        <f>A173*Sheet1!D29</f>
        <v>202.79999999999998</v>
      </c>
      <c r="E173" s="70">
        <f t="shared" si="6"/>
        <v>62.925392213183784</v>
      </c>
      <c r="O173" s="113">
        <f>Sheet1!F67</f>
        <v>0.22031928928673294</v>
      </c>
    </row>
    <row r="174" spans="1:15" ht="12.75">
      <c r="A174">
        <v>17</v>
      </c>
      <c r="B174" s="70">
        <f t="shared" si="5"/>
        <v>267.67227460386584</v>
      </c>
      <c r="C174" s="70">
        <f>A174*Sheet1!D29</f>
        <v>204</v>
      </c>
      <c r="E174" s="70">
        <f t="shared" si="6"/>
        <v>63.67227460386582</v>
      </c>
      <c r="O174" s="113">
        <f>Sheet1!F67</f>
        <v>0.22031928928673294</v>
      </c>
    </row>
    <row r="175" spans="1:15" ht="12.75">
      <c r="A175">
        <v>17.1</v>
      </c>
      <c r="B175" s="70">
        <f t="shared" si="5"/>
        <v>269.6235633803336</v>
      </c>
      <c r="C175" s="70">
        <f>A175*Sheet1!D29</f>
        <v>205.20000000000002</v>
      </c>
      <c r="E175" s="70">
        <f t="shared" si="6"/>
        <v>64.42356338033359</v>
      </c>
      <c r="O175" s="113">
        <f>Sheet1!F67</f>
        <v>0.22031928928673294</v>
      </c>
    </row>
    <row r="176" spans="1:15" ht="12.75">
      <c r="A176">
        <v>17.2</v>
      </c>
      <c r="B176" s="70">
        <f t="shared" si="5"/>
        <v>271.579258542587</v>
      </c>
      <c r="C176" s="70">
        <f>A176*Sheet1!D29</f>
        <v>206.39999999999998</v>
      </c>
      <c r="E176" s="70">
        <f t="shared" si="6"/>
        <v>65.17925854258706</v>
      </c>
      <c r="O176" s="113">
        <f>Sheet1!F67</f>
        <v>0.22031928928673294</v>
      </c>
    </row>
    <row r="177" spans="1:15" ht="12.75">
      <c r="A177">
        <v>17.3</v>
      </c>
      <c r="B177" s="70">
        <f t="shared" si="5"/>
        <v>273.53936009062636</v>
      </c>
      <c r="C177" s="70">
        <f>A177*Sheet1!D29</f>
        <v>207.60000000000002</v>
      </c>
      <c r="E177" s="70">
        <f t="shared" si="6"/>
        <v>65.93936009062631</v>
      </c>
      <c r="O177" s="113">
        <f>Sheet1!F67</f>
        <v>0.22031928928673294</v>
      </c>
    </row>
    <row r="178" spans="1:15" ht="12.75">
      <c r="A178">
        <v>17.4</v>
      </c>
      <c r="B178" s="70">
        <f t="shared" si="5"/>
        <v>275.5038680244512</v>
      </c>
      <c r="C178" s="70">
        <f>A178*Sheet1!D29</f>
        <v>208.79999999999998</v>
      </c>
      <c r="E178" s="70">
        <f t="shared" si="6"/>
        <v>66.70386802445125</v>
      </c>
      <c r="O178" s="113">
        <f>Sheet1!F67</f>
        <v>0.22031928928673294</v>
      </c>
    </row>
    <row r="179" spans="1:15" ht="12.75">
      <c r="A179">
        <v>17.5</v>
      </c>
      <c r="B179" s="70">
        <f t="shared" si="5"/>
        <v>277.47278234406195</v>
      </c>
      <c r="C179" s="70">
        <f>A179*Sheet1!D29</f>
        <v>210</v>
      </c>
      <c r="E179" s="70">
        <f t="shared" si="6"/>
        <v>67.47278234406197</v>
      </c>
      <c r="O179" s="113">
        <f>Sheet1!F67</f>
        <v>0.22031928928673294</v>
      </c>
    </row>
    <row r="180" spans="1:15" ht="12.75">
      <c r="A180">
        <v>17.6</v>
      </c>
      <c r="B180" s="70">
        <f t="shared" si="5"/>
        <v>279.44610304945843</v>
      </c>
      <c r="C180" s="70">
        <f>A180*Sheet1!D29</f>
        <v>211.20000000000002</v>
      </c>
      <c r="E180" s="70">
        <f t="shared" si="6"/>
        <v>68.24610304945841</v>
      </c>
      <c r="O180" s="113">
        <f>Sheet1!F67</f>
        <v>0.22031928928673294</v>
      </c>
    </row>
    <row r="181" spans="1:15" ht="12.75">
      <c r="A181">
        <v>17.7</v>
      </c>
      <c r="B181" s="70">
        <f t="shared" si="5"/>
        <v>281.4238301406405</v>
      </c>
      <c r="C181" s="70">
        <f>A181*Sheet1!D29</f>
        <v>212.39999999999998</v>
      </c>
      <c r="E181" s="70">
        <f t="shared" si="6"/>
        <v>69.02383014064056</v>
      </c>
      <c r="O181" s="113">
        <f>Sheet1!F67</f>
        <v>0.22031928928673294</v>
      </c>
    </row>
    <row r="182" spans="1:15" ht="12.75">
      <c r="A182">
        <v>17.8</v>
      </c>
      <c r="B182" s="70">
        <f t="shared" si="5"/>
        <v>283.4059636176085</v>
      </c>
      <c r="C182" s="70">
        <f>A182*Sheet1!D29</f>
        <v>213.60000000000002</v>
      </c>
      <c r="E182" s="70">
        <f t="shared" si="6"/>
        <v>69.80596361760847</v>
      </c>
      <c r="O182" s="113">
        <f>Sheet1!F67</f>
        <v>0.22031928928673294</v>
      </c>
    </row>
    <row r="183" spans="1:15" ht="12.75">
      <c r="A183">
        <v>17.9</v>
      </c>
      <c r="B183" s="70">
        <f t="shared" si="5"/>
        <v>285.39250348036205</v>
      </c>
      <c r="C183" s="70">
        <f>A183*Sheet1!D29</f>
        <v>214.79999999999998</v>
      </c>
      <c r="E183" s="70">
        <f t="shared" si="6"/>
        <v>70.5925034803621</v>
      </c>
      <c r="O183" s="113">
        <f>Sheet1!F67</f>
        <v>0.22031928928673294</v>
      </c>
    </row>
    <row r="184" spans="1:15" ht="12.75">
      <c r="A184">
        <v>18</v>
      </c>
      <c r="B184" s="70">
        <f t="shared" si="5"/>
        <v>287.3834497289015</v>
      </c>
      <c r="C184" s="70">
        <f>A184*Sheet1!D29</f>
        <v>216</v>
      </c>
      <c r="E184" s="70">
        <f t="shared" si="6"/>
        <v>71.38344972890147</v>
      </c>
      <c r="O184" s="113">
        <f>Sheet1!F67</f>
        <v>0.22031928928673294</v>
      </c>
    </row>
    <row r="185" spans="1:15" ht="12.75">
      <c r="A185">
        <v>18.1</v>
      </c>
      <c r="B185" s="70">
        <f t="shared" si="5"/>
        <v>289.3788023632266</v>
      </c>
      <c r="C185" s="70">
        <f>A185*Sheet1!D29</f>
        <v>217.20000000000002</v>
      </c>
      <c r="E185" s="70">
        <f t="shared" si="6"/>
        <v>72.1788023632266</v>
      </c>
      <c r="O185" s="113">
        <f>Sheet1!F67</f>
        <v>0.22031928928673294</v>
      </c>
    </row>
    <row r="186" spans="1:15" ht="12.75">
      <c r="A186">
        <v>18.2</v>
      </c>
      <c r="B186" s="70">
        <f t="shared" si="5"/>
        <v>291.3785613833374</v>
      </c>
      <c r="C186" s="70">
        <f>A186*Sheet1!D29</f>
        <v>218.39999999999998</v>
      </c>
      <c r="E186" s="70">
        <f t="shared" si="6"/>
        <v>72.97856138333741</v>
      </c>
      <c r="O186" s="113">
        <f>Sheet1!F67</f>
        <v>0.22031928928673294</v>
      </c>
    </row>
    <row r="187" spans="1:15" ht="12.75">
      <c r="A187">
        <v>18.3</v>
      </c>
      <c r="B187" s="70">
        <f t="shared" si="5"/>
        <v>293.382726789234</v>
      </c>
      <c r="C187" s="70">
        <f>A187*Sheet1!D29</f>
        <v>219.60000000000002</v>
      </c>
      <c r="E187" s="70">
        <f t="shared" si="6"/>
        <v>73.782726789234</v>
      </c>
      <c r="O187" s="113">
        <f>Sheet1!F67</f>
        <v>0.22031928928673294</v>
      </c>
    </row>
    <row r="188" spans="1:15" ht="12.75">
      <c r="A188">
        <v>18.4</v>
      </c>
      <c r="B188" s="70">
        <f t="shared" si="5"/>
        <v>295.39129858091627</v>
      </c>
      <c r="C188" s="70">
        <f>A188*Sheet1!D29</f>
        <v>220.79999999999998</v>
      </c>
      <c r="E188" s="70">
        <f t="shared" si="6"/>
        <v>74.59129858091629</v>
      </c>
      <c r="O188" s="113">
        <f>Sheet1!F67</f>
        <v>0.22031928928673294</v>
      </c>
    </row>
    <row r="189" spans="1:15" ht="12.75">
      <c r="A189">
        <v>18.5</v>
      </c>
      <c r="B189" s="70">
        <f t="shared" si="5"/>
        <v>297.40427675838436</v>
      </c>
      <c r="C189" s="70">
        <f>A189*Sheet1!D29</f>
        <v>222</v>
      </c>
      <c r="E189" s="70">
        <f t="shared" si="6"/>
        <v>75.40427675838436</v>
      </c>
      <c r="O189" s="113">
        <f>Sheet1!F67</f>
        <v>0.22031928928673294</v>
      </c>
    </row>
    <row r="190" spans="1:15" ht="12.75">
      <c r="A190">
        <v>18.6</v>
      </c>
      <c r="B190" s="70">
        <f t="shared" si="5"/>
        <v>299.42166132163817</v>
      </c>
      <c r="C190" s="70">
        <f>A190*Sheet1!D29</f>
        <v>223.20000000000002</v>
      </c>
      <c r="E190" s="70">
        <f t="shared" si="6"/>
        <v>76.22166132163814</v>
      </c>
      <c r="O190" s="113">
        <f>Sheet1!F67</f>
        <v>0.22031928928673294</v>
      </c>
    </row>
    <row r="191" spans="1:15" ht="12.75">
      <c r="A191">
        <v>18.7</v>
      </c>
      <c r="B191" s="70">
        <f t="shared" si="5"/>
        <v>301.44345227067765</v>
      </c>
      <c r="C191" s="70">
        <f>A191*Sheet1!D29</f>
        <v>224.39999999999998</v>
      </c>
      <c r="E191" s="70">
        <f t="shared" si="6"/>
        <v>77.04345227067765</v>
      </c>
      <c r="O191" s="113">
        <f>Sheet1!F67</f>
        <v>0.22031928928673294</v>
      </c>
    </row>
    <row r="192" spans="1:15" ht="12.75">
      <c r="A192">
        <v>18.8</v>
      </c>
      <c r="B192" s="70">
        <f t="shared" si="5"/>
        <v>303.4696496055029</v>
      </c>
      <c r="C192" s="70">
        <f>A192*Sheet1!D29</f>
        <v>225.60000000000002</v>
      </c>
      <c r="E192" s="70">
        <f t="shared" si="6"/>
        <v>77.8696496055029</v>
      </c>
      <c r="O192" s="113">
        <f>Sheet1!F67</f>
        <v>0.22031928928673294</v>
      </c>
    </row>
    <row r="193" spans="1:15" ht="12.75">
      <c r="A193">
        <v>18.9</v>
      </c>
      <c r="B193" s="70">
        <f t="shared" si="5"/>
        <v>305.5002533261138</v>
      </c>
      <c r="C193" s="70">
        <f>A193*Sheet1!D29</f>
        <v>226.79999999999998</v>
      </c>
      <c r="E193" s="70">
        <f t="shared" si="6"/>
        <v>78.70025332611385</v>
      </c>
      <c r="O193" s="113">
        <f>Sheet1!F67</f>
        <v>0.22031928928673294</v>
      </c>
    </row>
    <row r="194" spans="1:15" ht="12.75">
      <c r="A194">
        <v>19</v>
      </c>
      <c r="B194" s="70">
        <f t="shared" si="5"/>
        <v>307.5352634325106</v>
      </c>
      <c r="C194" s="70">
        <f>A194*Sheet1!D29</f>
        <v>228</v>
      </c>
      <c r="E194" s="70">
        <f t="shared" si="6"/>
        <v>79.53526343251059</v>
      </c>
      <c r="O194" s="113">
        <f>Sheet1!F67</f>
        <v>0.22031928928673294</v>
      </c>
    </row>
    <row r="195" spans="1:15" ht="12.75">
      <c r="A195">
        <v>19.1</v>
      </c>
      <c r="B195" s="70">
        <f t="shared" si="5"/>
        <v>309.5746799246931</v>
      </c>
      <c r="C195" s="70">
        <f>A195*Sheet1!D29</f>
        <v>229.20000000000002</v>
      </c>
      <c r="E195" s="70">
        <f t="shared" si="6"/>
        <v>80.37467992469305</v>
      </c>
      <c r="O195" s="113">
        <f>Sheet1!F67</f>
        <v>0.22031928928673294</v>
      </c>
    </row>
    <row r="196" spans="1:15" ht="12.75">
      <c r="A196">
        <v>19.2</v>
      </c>
      <c r="B196" s="70">
        <f t="shared" si="5"/>
        <v>311.6185028026612</v>
      </c>
      <c r="C196" s="70">
        <f>A196*Sheet1!D29</f>
        <v>230.39999999999998</v>
      </c>
      <c r="E196" s="70">
        <f t="shared" si="6"/>
        <v>81.21850280266123</v>
      </c>
      <c r="O196" s="113">
        <f>Sheet1!F67</f>
        <v>0.22031928928673294</v>
      </c>
    </row>
    <row r="197" spans="1:15" ht="12.75">
      <c r="A197">
        <v>19.3</v>
      </c>
      <c r="B197" s="70">
        <f aca="true" t="shared" si="7" ref="B197:B260">C197+E197</f>
        <v>313.6667320664152</v>
      </c>
      <c r="C197" s="70">
        <f>A197*Sheet1!D29</f>
        <v>231.60000000000002</v>
      </c>
      <c r="E197" s="70">
        <f aca="true" t="shared" si="8" ref="E197:E260">(A197*A197)*O197</f>
        <v>82.06673206641516</v>
      </c>
      <c r="O197" s="113">
        <f>Sheet1!F67</f>
        <v>0.22031928928673294</v>
      </c>
    </row>
    <row r="198" spans="1:15" ht="12.75">
      <c r="A198">
        <v>19.4</v>
      </c>
      <c r="B198" s="70">
        <f t="shared" si="7"/>
        <v>315.7193677159548</v>
      </c>
      <c r="C198" s="70">
        <f>A198*Sheet1!D29</f>
        <v>232.79999999999998</v>
      </c>
      <c r="E198" s="70">
        <f t="shared" si="8"/>
        <v>82.9193677159548</v>
      </c>
      <c r="O198" s="113">
        <f>Sheet1!F67</f>
        <v>0.22031928928673294</v>
      </c>
    </row>
    <row r="199" spans="1:15" ht="12.75">
      <c r="A199">
        <v>19.5</v>
      </c>
      <c r="B199" s="70">
        <f t="shared" si="7"/>
        <v>317.7764097512802</v>
      </c>
      <c r="C199" s="70">
        <f>A199*Sheet1!D29</f>
        <v>234</v>
      </c>
      <c r="E199" s="70">
        <f t="shared" si="8"/>
        <v>83.7764097512802</v>
      </c>
      <c r="O199" s="113">
        <f>Sheet1!F67</f>
        <v>0.22031928928673294</v>
      </c>
    </row>
    <row r="200" spans="1:15" ht="12.75">
      <c r="A200">
        <v>19.6</v>
      </c>
      <c r="B200" s="70">
        <f t="shared" si="7"/>
        <v>319.83785817239135</v>
      </c>
      <c r="C200" s="70">
        <f>A200*Sheet1!D29</f>
        <v>235.20000000000002</v>
      </c>
      <c r="E200" s="70">
        <f t="shared" si="8"/>
        <v>84.63785817239135</v>
      </c>
      <c r="O200" s="113">
        <f>Sheet1!F67</f>
        <v>0.22031928928673294</v>
      </c>
    </row>
    <row r="201" spans="1:15" ht="12.75">
      <c r="A201">
        <v>19.7</v>
      </c>
      <c r="B201" s="70">
        <f t="shared" si="7"/>
        <v>321.9037129792882</v>
      </c>
      <c r="C201" s="70">
        <f>A201*Sheet1!D29</f>
        <v>236.39999999999998</v>
      </c>
      <c r="E201" s="70">
        <f t="shared" si="8"/>
        <v>85.50371297928818</v>
      </c>
      <c r="O201" s="113">
        <f>Sheet1!F67</f>
        <v>0.22031928928673294</v>
      </c>
    </row>
    <row r="202" spans="1:15" ht="12.75">
      <c r="A202">
        <v>19.8</v>
      </c>
      <c r="B202" s="70">
        <f t="shared" si="7"/>
        <v>323.9739741719708</v>
      </c>
      <c r="C202" s="70">
        <f>A202*Sheet1!D29</f>
        <v>237.60000000000002</v>
      </c>
      <c r="E202" s="70">
        <f t="shared" si="8"/>
        <v>86.37397417197079</v>
      </c>
      <c r="O202" s="113">
        <f>Sheet1!F67</f>
        <v>0.22031928928673294</v>
      </c>
    </row>
    <row r="203" spans="1:15" ht="12.75">
      <c r="A203">
        <v>19.9</v>
      </c>
      <c r="B203" s="70">
        <f t="shared" si="7"/>
        <v>326.04864175043906</v>
      </c>
      <c r="C203" s="70">
        <f>A203*Sheet1!D29</f>
        <v>238.79999999999998</v>
      </c>
      <c r="E203" s="70">
        <f t="shared" si="8"/>
        <v>87.2486417504391</v>
      </c>
      <c r="O203" s="113">
        <f>Sheet1!F67</f>
        <v>0.22031928928673294</v>
      </c>
    </row>
    <row r="204" spans="1:15" ht="12.75">
      <c r="A204">
        <v>20</v>
      </c>
      <c r="B204" s="70">
        <f t="shared" si="7"/>
        <v>328.1277157146932</v>
      </c>
      <c r="C204" s="70">
        <f>A204*Sheet1!D29</f>
        <v>240</v>
      </c>
      <c r="E204" s="70">
        <f t="shared" si="8"/>
        <v>88.12771571469318</v>
      </c>
      <c r="O204" s="113">
        <f>Sheet1!F67</f>
        <v>0.22031928928673294</v>
      </c>
    </row>
    <row r="205" spans="1:15" ht="12.75">
      <c r="A205">
        <v>20.5</v>
      </c>
      <c r="B205" s="70">
        <f t="shared" si="7"/>
        <v>338.58918132274954</v>
      </c>
      <c r="C205" s="70">
        <f>A205*Sheet1!D29</f>
        <v>246</v>
      </c>
      <c r="E205" s="70">
        <f t="shared" si="8"/>
        <v>92.58918132274952</v>
      </c>
      <c r="O205" s="113">
        <f>Sheet1!F67</f>
        <v>0.22031928928673294</v>
      </c>
    </row>
    <row r="206" spans="1:15" ht="12.75">
      <c r="A206">
        <v>21</v>
      </c>
      <c r="B206" s="70">
        <f t="shared" si="7"/>
        <v>349.1608065754492</v>
      </c>
      <c r="C206" s="70">
        <f>A206*Sheet1!D29</f>
        <v>252</v>
      </c>
      <c r="E206" s="70">
        <f t="shared" si="8"/>
        <v>97.16080657544923</v>
      </c>
      <c r="O206" s="113">
        <f>Sheet1!F67</f>
        <v>0.22031928928673294</v>
      </c>
    </row>
    <row r="207" spans="1:15" ht="12.75">
      <c r="A207">
        <v>21.5</v>
      </c>
      <c r="B207" s="70">
        <f t="shared" si="7"/>
        <v>359.8425914727923</v>
      </c>
      <c r="C207" s="70">
        <f>A207*Sheet1!D29</f>
        <v>258</v>
      </c>
      <c r="E207" s="70">
        <f t="shared" si="8"/>
        <v>101.84259147279231</v>
      </c>
      <c r="O207" s="113">
        <f>Sheet1!F67</f>
        <v>0.22031928928673294</v>
      </c>
    </row>
    <row r="208" spans="1:15" ht="12.75">
      <c r="A208">
        <v>22</v>
      </c>
      <c r="B208" s="70">
        <f t="shared" si="7"/>
        <v>370.63453601477875</v>
      </c>
      <c r="C208" s="70">
        <f>A208*Sheet1!D29</f>
        <v>264</v>
      </c>
      <c r="E208" s="70">
        <f t="shared" si="8"/>
        <v>106.63453601477875</v>
      </c>
      <c r="O208" s="113">
        <f>Sheet1!F67</f>
        <v>0.22031928928673294</v>
      </c>
    </row>
    <row r="209" spans="1:15" ht="12.75">
      <c r="A209">
        <v>22.5</v>
      </c>
      <c r="B209" s="70">
        <f t="shared" si="7"/>
        <v>381.53664020140855</v>
      </c>
      <c r="C209" s="70">
        <f>A209*Sheet1!D29</f>
        <v>270</v>
      </c>
      <c r="E209" s="70">
        <f t="shared" si="8"/>
        <v>111.53664020140856</v>
      </c>
      <c r="O209" s="113">
        <f>Sheet1!F67</f>
        <v>0.22031928928673294</v>
      </c>
    </row>
    <row r="210" spans="1:15" ht="12.75">
      <c r="A210">
        <v>23</v>
      </c>
      <c r="B210" s="70">
        <f t="shared" si="7"/>
        <v>392.5489040326817</v>
      </c>
      <c r="C210" s="70">
        <f>A210*Sheet1!D29</f>
        <v>276</v>
      </c>
      <c r="E210" s="70">
        <f t="shared" si="8"/>
        <v>116.54890403268173</v>
      </c>
      <c r="O210" s="113">
        <f>Sheet1!F67</f>
        <v>0.22031928928673294</v>
      </c>
    </row>
    <row r="211" spans="1:15" ht="12.75">
      <c r="A211">
        <v>23.5</v>
      </c>
      <c r="B211" s="70">
        <f t="shared" si="7"/>
        <v>403.67132750859827</v>
      </c>
      <c r="C211" s="70">
        <f>A211*Sheet1!D29</f>
        <v>282</v>
      </c>
      <c r="E211" s="70">
        <f t="shared" si="8"/>
        <v>121.67132750859827</v>
      </c>
      <c r="O211" s="113">
        <f>Sheet1!F67</f>
        <v>0.22031928928673294</v>
      </c>
    </row>
    <row r="212" spans="1:15" ht="12.75">
      <c r="A212">
        <v>24</v>
      </c>
      <c r="B212" s="70">
        <f t="shared" si="7"/>
        <v>414.9039106291582</v>
      </c>
      <c r="C212" s="70">
        <f>A212*Sheet1!D29</f>
        <v>288</v>
      </c>
      <c r="E212" s="70">
        <f t="shared" si="8"/>
        <v>126.90391062915818</v>
      </c>
      <c r="O212" s="113">
        <f>Sheet1!F67</f>
        <v>0.22031928928673294</v>
      </c>
    </row>
    <row r="213" spans="1:15" ht="12.75">
      <c r="A213">
        <v>24.5</v>
      </c>
      <c r="B213" s="70">
        <f t="shared" si="7"/>
        <v>426.2466533943615</v>
      </c>
      <c r="C213" s="70">
        <f>A213*Sheet1!D29</f>
        <v>294</v>
      </c>
      <c r="E213" s="70">
        <f t="shared" si="8"/>
        <v>132.24665339436146</v>
      </c>
      <c r="O213" s="113">
        <f>Sheet1!F67</f>
        <v>0.22031928928673294</v>
      </c>
    </row>
    <row r="214" spans="1:15" ht="12.75">
      <c r="A214">
        <v>25</v>
      </c>
      <c r="B214" s="70">
        <f t="shared" si="7"/>
        <v>437.6995558042081</v>
      </c>
      <c r="C214" s="70">
        <f>A214*Sheet1!D29</f>
        <v>300</v>
      </c>
      <c r="E214" s="70">
        <f t="shared" si="8"/>
        <v>137.6995558042081</v>
      </c>
      <c r="O214" s="113">
        <f>Sheet1!F67</f>
        <v>0.22031928928673294</v>
      </c>
    </row>
    <row r="215" spans="1:15" ht="12.75">
      <c r="A215">
        <v>25.5</v>
      </c>
      <c r="B215" s="70">
        <f t="shared" si="7"/>
        <v>449.2626178586981</v>
      </c>
      <c r="C215" s="70">
        <f>A215*Sheet1!D29</f>
        <v>306</v>
      </c>
      <c r="E215" s="70">
        <f t="shared" si="8"/>
        <v>143.2626178586981</v>
      </c>
      <c r="O215" s="113">
        <f>Sheet1!F67</f>
        <v>0.22031928928673294</v>
      </c>
    </row>
    <row r="216" spans="1:15" ht="12.75">
      <c r="A216">
        <v>26</v>
      </c>
      <c r="B216" s="70">
        <f t="shared" si="7"/>
        <v>460.93583955783146</v>
      </c>
      <c r="C216" s="70">
        <f>A216*Sheet1!D29</f>
        <v>312</v>
      </c>
      <c r="E216" s="70">
        <f t="shared" si="8"/>
        <v>148.93583955783146</v>
      </c>
      <c r="O216" s="113">
        <f>Sheet1!F67</f>
        <v>0.22031928928673294</v>
      </c>
    </row>
    <row r="217" spans="1:15" ht="12.75">
      <c r="A217">
        <v>26.5</v>
      </c>
      <c r="B217" s="70">
        <f t="shared" si="7"/>
        <v>472.7192209016082</v>
      </c>
      <c r="C217" s="70">
        <f>A217*Sheet1!D29</f>
        <v>318</v>
      </c>
      <c r="E217" s="70">
        <f t="shared" si="8"/>
        <v>154.7192209016082</v>
      </c>
      <c r="O217" s="113">
        <f>Sheet1!F67</f>
        <v>0.22031928928673294</v>
      </c>
    </row>
    <row r="218" spans="1:15" ht="12.75">
      <c r="A218">
        <v>27</v>
      </c>
      <c r="B218" s="70">
        <f t="shared" si="7"/>
        <v>484.6127618900283</v>
      </c>
      <c r="C218" s="70">
        <f>A218*Sheet1!D29</f>
        <v>324</v>
      </c>
      <c r="E218" s="70">
        <f t="shared" si="8"/>
        <v>160.6127618900283</v>
      </c>
      <c r="O218" s="113">
        <f>Sheet1!F67</f>
        <v>0.22031928928673294</v>
      </c>
    </row>
    <row r="219" spans="1:15" ht="12.75">
      <c r="A219">
        <v>27.5</v>
      </c>
      <c r="B219" s="70">
        <f t="shared" si="7"/>
        <v>496.6164625230918</v>
      </c>
      <c r="C219" s="70">
        <f>A219*Sheet1!D29</f>
        <v>330</v>
      </c>
      <c r="E219" s="70">
        <f t="shared" si="8"/>
        <v>166.6164625230918</v>
      </c>
      <c r="O219" s="113">
        <f>Sheet1!F67</f>
        <v>0.22031928928673294</v>
      </c>
    </row>
    <row r="220" spans="1:15" ht="12.75">
      <c r="A220">
        <v>28</v>
      </c>
      <c r="B220" s="70">
        <f t="shared" si="7"/>
        <v>508.7303228007986</v>
      </c>
      <c r="C220" s="70">
        <f>A220*Sheet1!D29</f>
        <v>336</v>
      </c>
      <c r="E220" s="70">
        <f t="shared" si="8"/>
        <v>172.73032280079863</v>
      </c>
      <c r="O220" s="113">
        <f>Sheet1!F67</f>
        <v>0.22031928928673294</v>
      </c>
    </row>
    <row r="221" spans="1:15" ht="12.75">
      <c r="A221">
        <v>28.5</v>
      </c>
      <c r="B221" s="70">
        <f t="shared" si="7"/>
        <v>520.9543427231488</v>
      </c>
      <c r="C221" s="70">
        <f>A221*Sheet1!D29</f>
        <v>342</v>
      </c>
      <c r="E221" s="70">
        <f t="shared" si="8"/>
        <v>178.95434272314884</v>
      </c>
      <c r="O221" s="113">
        <f>Sheet1!F67</f>
        <v>0.22031928928673294</v>
      </c>
    </row>
    <row r="222" spans="1:15" ht="12.75">
      <c r="A222">
        <v>29</v>
      </c>
      <c r="B222" s="70">
        <f t="shared" si="7"/>
        <v>533.2885222901424</v>
      </c>
      <c r="C222" s="70">
        <f>A222*Sheet1!D29</f>
        <v>348</v>
      </c>
      <c r="E222" s="70">
        <f t="shared" si="8"/>
        <v>185.2885222901424</v>
      </c>
      <c r="O222" s="113">
        <f>Sheet1!F67</f>
        <v>0.22031928928673294</v>
      </c>
    </row>
    <row r="223" spans="1:15" ht="12.75">
      <c r="A223">
        <v>29.5</v>
      </c>
      <c r="B223" s="70">
        <f t="shared" si="7"/>
        <v>545.7328615017793</v>
      </c>
      <c r="C223" s="70">
        <f>A223*Sheet1!D29</f>
        <v>354</v>
      </c>
      <c r="E223" s="70">
        <f t="shared" si="8"/>
        <v>191.73286150177935</v>
      </c>
      <c r="O223" s="113">
        <f>Sheet1!F67</f>
        <v>0.22031928928673294</v>
      </c>
    </row>
    <row r="224" spans="1:15" ht="12.75">
      <c r="A224">
        <v>30</v>
      </c>
      <c r="B224" s="70">
        <f t="shared" si="7"/>
        <v>558.2873603580597</v>
      </c>
      <c r="C224" s="70">
        <f>A224*Sheet1!D29</f>
        <v>360</v>
      </c>
      <c r="E224" s="70">
        <f t="shared" si="8"/>
        <v>198.28736035805966</v>
      </c>
      <c r="O224" s="113">
        <f>Sheet1!F67</f>
        <v>0.22031928928673294</v>
      </c>
    </row>
    <row r="225" spans="1:15" ht="12.75">
      <c r="A225">
        <v>30.5</v>
      </c>
      <c r="B225" s="70">
        <f t="shared" si="7"/>
        <v>570.9520188589834</v>
      </c>
      <c r="C225" s="70">
        <f>A225*Sheet1!D29</f>
        <v>366</v>
      </c>
      <c r="E225" s="70">
        <f t="shared" si="8"/>
        <v>204.9520188589833</v>
      </c>
      <c r="O225" s="113">
        <f>Sheet1!F67</f>
        <v>0.22031928928673294</v>
      </c>
    </row>
    <row r="226" spans="1:15" ht="12.75">
      <c r="A226">
        <v>31</v>
      </c>
      <c r="B226" s="70">
        <f t="shared" si="7"/>
        <v>583.7268370045504</v>
      </c>
      <c r="C226" s="70">
        <f>A226*Sheet1!D29</f>
        <v>372</v>
      </c>
      <c r="E226" s="70">
        <f t="shared" si="8"/>
        <v>211.72683700455036</v>
      </c>
      <c r="O226" s="113">
        <f>Sheet1!F67</f>
        <v>0.22031928928673294</v>
      </c>
    </row>
    <row r="227" spans="1:15" ht="12.75">
      <c r="A227">
        <v>31.5</v>
      </c>
      <c r="B227" s="70">
        <f t="shared" si="7"/>
        <v>596.6118147947608</v>
      </c>
      <c r="C227" s="70">
        <f>A227*Sheet1!D29</f>
        <v>378</v>
      </c>
      <c r="E227" s="70">
        <f t="shared" si="8"/>
        <v>218.61181479476076</v>
      </c>
      <c r="O227" s="113">
        <f>Sheet1!F67</f>
        <v>0.22031928928673294</v>
      </c>
    </row>
    <row r="228" spans="1:15" ht="12.75">
      <c r="A228">
        <v>32</v>
      </c>
      <c r="B228" s="70">
        <f t="shared" si="7"/>
        <v>609.6069522296145</v>
      </c>
      <c r="C228" s="70">
        <f>A228*Sheet1!D29</f>
        <v>384</v>
      </c>
      <c r="E228" s="70">
        <f t="shared" si="8"/>
        <v>225.60695222961454</v>
      </c>
      <c r="O228" s="113">
        <f>Sheet1!F67</f>
        <v>0.22031928928673294</v>
      </c>
    </row>
    <row r="229" spans="1:15" ht="12.75">
      <c r="A229">
        <v>32.5</v>
      </c>
      <c r="B229" s="70">
        <f t="shared" si="7"/>
        <v>622.7122493091117</v>
      </c>
      <c r="C229" s="70">
        <f>A229*Sheet1!D29</f>
        <v>390</v>
      </c>
      <c r="E229" s="70">
        <f t="shared" si="8"/>
        <v>232.71224930911168</v>
      </c>
      <c r="O229" s="113">
        <f>Sheet1!F67</f>
        <v>0.22031928928673294</v>
      </c>
    </row>
    <row r="230" spans="1:15" ht="12.75">
      <c r="A230">
        <v>33</v>
      </c>
      <c r="B230" s="70">
        <f t="shared" si="7"/>
        <v>635.9277060332522</v>
      </c>
      <c r="C230" s="70">
        <f>A230*Sheet1!D29</f>
        <v>396</v>
      </c>
      <c r="E230" s="70">
        <f t="shared" si="8"/>
        <v>239.92770603325218</v>
      </c>
      <c r="O230" s="113">
        <f>Sheet1!F67</f>
        <v>0.22031928928673294</v>
      </c>
    </row>
    <row r="231" spans="1:15" ht="12.75">
      <c r="A231">
        <v>33.5</v>
      </c>
      <c r="B231" s="70">
        <f t="shared" si="7"/>
        <v>649.253322402036</v>
      </c>
      <c r="C231" s="70">
        <f>A231*Sheet1!D29</f>
        <v>402</v>
      </c>
      <c r="E231" s="70">
        <f t="shared" si="8"/>
        <v>247.25332240203605</v>
      </c>
      <c r="O231" s="113">
        <f>Sheet1!F67</f>
        <v>0.22031928928673294</v>
      </c>
    </row>
    <row r="232" spans="1:15" ht="12.75">
      <c r="A232">
        <v>34</v>
      </c>
      <c r="B232" s="70">
        <f t="shared" si="7"/>
        <v>662.6890984154633</v>
      </c>
      <c r="C232" s="70">
        <f>A232*Sheet1!D29</f>
        <v>408</v>
      </c>
      <c r="E232" s="70">
        <f t="shared" si="8"/>
        <v>254.6890984154633</v>
      </c>
      <c r="O232" s="113">
        <f>Sheet1!F67</f>
        <v>0.22031928928673294</v>
      </c>
    </row>
    <row r="233" spans="1:15" ht="12.75">
      <c r="A233">
        <v>34.5</v>
      </c>
      <c r="B233" s="70">
        <f t="shared" si="7"/>
        <v>676.2350340735338</v>
      </c>
      <c r="C233" s="70">
        <f>A233*Sheet1!D29</f>
        <v>414</v>
      </c>
      <c r="E233" s="70">
        <f t="shared" si="8"/>
        <v>262.2350340735339</v>
      </c>
      <c r="O233" s="113">
        <f>Sheet1!F67</f>
        <v>0.22031928928673294</v>
      </c>
    </row>
    <row r="234" spans="1:15" ht="12.75">
      <c r="A234">
        <v>35</v>
      </c>
      <c r="B234" s="70">
        <f t="shared" si="7"/>
        <v>689.8911293762478</v>
      </c>
      <c r="C234" s="70">
        <f>A234*Sheet1!D29</f>
        <v>420</v>
      </c>
      <c r="E234" s="70">
        <f t="shared" si="8"/>
        <v>269.8911293762479</v>
      </c>
      <c r="O234" s="113">
        <f>Sheet1!F67</f>
        <v>0.22031928928673294</v>
      </c>
    </row>
    <row r="235" spans="1:15" ht="12.75">
      <c r="A235">
        <v>35.5</v>
      </c>
      <c r="B235" s="70">
        <f t="shared" si="7"/>
        <v>703.6573843236051</v>
      </c>
      <c r="C235" s="70">
        <f>A235*Sheet1!D29</f>
        <v>426</v>
      </c>
      <c r="E235" s="70">
        <f t="shared" si="8"/>
        <v>277.6573843236052</v>
      </c>
      <c r="O235" s="113">
        <f>Sheet1!F67</f>
        <v>0.22031928928673294</v>
      </c>
    </row>
    <row r="236" spans="1:15" ht="12.75">
      <c r="A236">
        <v>36</v>
      </c>
      <c r="B236" s="70">
        <f t="shared" si="7"/>
        <v>717.5337989156059</v>
      </c>
      <c r="C236" s="70">
        <f>A236*Sheet1!D29</f>
        <v>432</v>
      </c>
      <c r="E236" s="70">
        <f t="shared" si="8"/>
        <v>285.53379891560587</v>
      </c>
      <c r="O236" s="113">
        <f>Sheet1!F67</f>
        <v>0.22031928928673294</v>
      </c>
    </row>
    <row r="237" spans="1:15" ht="12.75">
      <c r="A237">
        <v>36.5</v>
      </c>
      <c r="B237" s="70">
        <f t="shared" si="7"/>
        <v>731.5203731522499</v>
      </c>
      <c r="C237" s="70">
        <f>A237*Sheet1!D29</f>
        <v>438</v>
      </c>
      <c r="E237" s="70">
        <f t="shared" si="8"/>
        <v>293.52037315225</v>
      </c>
      <c r="O237" s="113">
        <f>Sheet1!F67</f>
        <v>0.22031928928673294</v>
      </c>
    </row>
    <row r="238" spans="1:15" ht="12.75">
      <c r="A238">
        <v>37</v>
      </c>
      <c r="B238" s="70">
        <f t="shared" si="7"/>
        <v>745.6171070335374</v>
      </c>
      <c r="C238" s="70">
        <f>A238*Sheet1!D29</f>
        <v>444</v>
      </c>
      <c r="E238" s="70">
        <f t="shared" si="8"/>
        <v>301.6171070335374</v>
      </c>
      <c r="O238" s="113">
        <f>Sheet1!F67</f>
        <v>0.22031928928673294</v>
      </c>
    </row>
    <row r="239" spans="1:15" ht="12.75">
      <c r="A239">
        <v>37.5</v>
      </c>
      <c r="B239" s="70">
        <f t="shared" si="7"/>
        <v>759.8240005594682</v>
      </c>
      <c r="C239" s="70">
        <f>A239*Sheet1!D29</f>
        <v>450</v>
      </c>
      <c r="E239" s="70">
        <f t="shared" si="8"/>
        <v>309.8240005594682</v>
      </c>
      <c r="O239" s="113">
        <f>Sheet1!F67</f>
        <v>0.22031928928673294</v>
      </c>
    </row>
    <row r="240" spans="1:15" ht="12.75">
      <c r="A240">
        <v>38</v>
      </c>
      <c r="B240" s="70">
        <f t="shared" si="7"/>
        <v>774.1410537300424</v>
      </c>
      <c r="C240" s="70">
        <f>A240*Sheet1!D29</f>
        <v>456</v>
      </c>
      <c r="E240" s="70">
        <f t="shared" si="8"/>
        <v>318.14105373004236</v>
      </c>
      <c r="O240" s="113">
        <f>Sheet1!F67</f>
        <v>0.22031928928673294</v>
      </c>
    </row>
    <row r="241" spans="1:15" ht="12.75">
      <c r="A241">
        <v>38.5</v>
      </c>
      <c r="B241" s="70">
        <f t="shared" si="7"/>
        <v>788.5682665452599</v>
      </c>
      <c r="C241" s="70">
        <f>A241*Sheet1!D29</f>
        <v>462</v>
      </c>
      <c r="E241" s="70">
        <f t="shared" si="8"/>
        <v>326.5682665452599</v>
      </c>
      <c r="O241" s="113">
        <f>Sheet1!F67</f>
        <v>0.22031928928673294</v>
      </c>
    </row>
    <row r="242" spans="1:15" ht="12.75">
      <c r="A242">
        <v>39</v>
      </c>
      <c r="B242" s="70">
        <f t="shared" si="7"/>
        <v>803.1056390051208</v>
      </c>
      <c r="C242" s="70">
        <f>A242*Sheet1!D29</f>
        <v>468</v>
      </c>
      <c r="E242" s="70">
        <f t="shared" si="8"/>
        <v>335.1056390051208</v>
      </c>
      <c r="O242" s="113">
        <f>Sheet1!F67</f>
        <v>0.22031928928673294</v>
      </c>
    </row>
    <row r="243" spans="1:15" ht="12.75">
      <c r="A243">
        <v>39.5</v>
      </c>
      <c r="B243" s="70">
        <f t="shared" si="7"/>
        <v>817.7531711096251</v>
      </c>
      <c r="C243" s="70">
        <f>A243*Sheet1!D29</f>
        <v>474</v>
      </c>
      <c r="E243" s="70">
        <f t="shared" si="8"/>
        <v>343.7531711096251</v>
      </c>
      <c r="O243" s="113">
        <f>Sheet1!F67</f>
        <v>0.22031928928673294</v>
      </c>
    </row>
    <row r="244" spans="1:15" ht="12.75">
      <c r="A244">
        <v>40</v>
      </c>
      <c r="B244" s="70">
        <f t="shared" si="7"/>
        <v>832.5108628587727</v>
      </c>
      <c r="C244" s="70">
        <f>A244*Sheet1!D29</f>
        <v>480</v>
      </c>
      <c r="E244" s="70">
        <f t="shared" si="8"/>
        <v>352.5108628587727</v>
      </c>
      <c r="O244" s="113">
        <f>Sheet1!F67</f>
        <v>0.22031928928673294</v>
      </c>
    </row>
    <row r="245" spans="1:15" ht="12.75">
      <c r="A245">
        <v>40.5</v>
      </c>
      <c r="B245" s="70">
        <f t="shared" si="7"/>
        <v>847.3787142525637</v>
      </c>
      <c r="C245" s="70">
        <f>A245*Sheet1!D29</f>
        <v>486</v>
      </c>
      <c r="E245" s="70">
        <f t="shared" si="8"/>
        <v>361.3787142525637</v>
      </c>
      <c r="O245" s="113">
        <f>Sheet1!F67</f>
        <v>0.22031928928673294</v>
      </c>
    </row>
    <row r="246" spans="1:15" ht="12.75">
      <c r="A246">
        <v>41</v>
      </c>
      <c r="B246" s="70">
        <f t="shared" si="7"/>
        <v>862.3567252909982</v>
      </c>
      <c r="C246" s="70">
        <f>A246*Sheet1!D29</f>
        <v>492</v>
      </c>
      <c r="E246" s="70">
        <f t="shared" si="8"/>
        <v>370.3567252909981</v>
      </c>
      <c r="O246" s="113">
        <f>Sheet1!F67</f>
        <v>0.22031928928673294</v>
      </c>
    </row>
    <row r="247" spans="1:15" ht="12.75">
      <c r="A247">
        <v>41.5</v>
      </c>
      <c r="B247" s="70">
        <f t="shared" si="7"/>
        <v>877.4448959740757</v>
      </c>
      <c r="C247" s="70">
        <f>A247*Sheet1!D29</f>
        <v>498</v>
      </c>
      <c r="E247" s="70">
        <f t="shared" si="8"/>
        <v>379.4448959740758</v>
      </c>
      <c r="O247" s="113">
        <f>Sheet1!F67</f>
        <v>0.22031928928673294</v>
      </c>
    </row>
    <row r="248" spans="1:15" ht="12.75">
      <c r="A248">
        <v>42</v>
      </c>
      <c r="B248" s="70">
        <f t="shared" si="7"/>
        <v>892.6432263017969</v>
      </c>
      <c r="C248" s="70">
        <f>A248*Sheet1!D29</f>
        <v>504</v>
      </c>
      <c r="E248" s="70">
        <f t="shared" si="8"/>
        <v>388.6432263017969</v>
      </c>
      <c r="O248" s="113">
        <f>Sheet1!F67</f>
        <v>0.22031928928673294</v>
      </c>
    </row>
    <row r="249" spans="1:15" ht="12.75">
      <c r="A249">
        <v>42.5</v>
      </c>
      <c r="B249" s="70">
        <f t="shared" si="7"/>
        <v>907.9517162741613</v>
      </c>
      <c r="C249" s="70">
        <f>A249*Sheet1!D29</f>
        <v>510</v>
      </c>
      <c r="E249" s="70">
        <f t="shared" si="8"/>
        <v>397.95171627416136</v>
      </c>
      <c r="O249" s="113">
        <f>Sheet1!F67</f>
        <v>0.22031928928673294</v>
      </c>
    </row>
    <row r="250" spans="1:15" ht="12.75">
      <c r="A250">
        <v>43</v>
      </c>
      <c r="B250" s="70">
        <f t="shared" si="7"/>
        <v>923.3703658911693</v>
      </c>
      <c r="C250" s="70">
        <f>A250*Sheet1!D29</f>
        <v>516</v>
      </c>
      <c r="E250" s="70">
        <f t="shared" si="8"/>
        <v>407.37036589116923</v>
      </c>
      <c r="O250" s="113">
        <f>Sheet1!F67</f>
        <v>0.22031928928673294</v>
      </c>
    </row>
    <row r="251" spans="1:15" ht="12.75">
      <c r="A251">
        <v>43.5</v>
      </c>
      <c r="B251" s="70">
        <f t="shared" si="7"/>
        <v>938.8991751528204</v>
      </c>
      <c r="C251" s="70">
        <f>A251*Sheet1!D29</f>
        <v>522</v>
      </c>
      <c r="E251" s="70">
        <f t="shared" si="8"/>
        <v>416.8991751528204</v>
      </c>
      <c r="O251" s="113">
        <f>Sheet1!F67</f>
        <v>0.22031928928673294</v>
      </c>
    </row>
    <row r="252" spans="1:15" ht="12.75">
      <c r="A252">
        <v>44</v>
      </c>
      <c r="B252" s="70">
        <f t="shared" si="7"/>
        <v>954.538144059115</v>
      </c>
      <c r="C252" s="70">
        <f>A252*Sheet1!D29</f>
        <v>528</v>
      </c>
      <c r="E252" s="70">
        <f t="shared" si="8"/>
        <v>426.538144059115</v>
      </c>
      <c r="O252" s="113">
        <f>Sheet1!F67</f>
        <v>0.22031928928673294</v>
      </c>
    </row>
    <row r="253" spans="1:15" ht="12.75">
      <c r="A253">
        <v>44.5</v>
      </c>
      <c r="B253" s="70">
        <f t="shared" si="7"/>
        <v>970.2872726100529</v>
      </c>
      <c r="C253" s="70">
        <f>A253*Sheet1!D29</f>
        <v>534</v>
      </c>
      <c r="E253" s="70">
        <f t="shared" si="8"/>
        <v>436.2872726100529</v>
      </c>
      <c r="O253" s="113">
        <f>Sheet1!F67</f>
        <v>0.22031928928673294</v>
      </c>
    </row>
    <row r="254" spans="1:15" ht="12.75">
      <c r="A254">
        <v>45</v>
      </c>
      <c r="B254" s="70">
        <f t="shared" si="7"/>
        <v>986.1465608056342</v>
      </c>
      <c r="C254" s="70">
        <f>A254*Sheet1!D29</f>
        <v>540</v>
      </c>
      <c r="E254" s="70">
        <f t="shared" si="8"/>
        <v>446.14656080563424</v>
      </c>
      <c r="O254" s="113">
        <f>Sheet1!F67</f>
        <v>0.22031928928673294</v>
      </c>
    </row>
    <row r="255" spans="1:15" ht="12.75">
      <c r="A255">
        <v>45.5</v>
      </c>
      <c r="B255" s="70">
        <f t="shared" si="7"/>
        <v>1002.1160086458589</v>
      </c>
      <c r="C255" s="70">
        <f>A255*Sheet1!D29</f>
        <v>546</v>
      </c>
      <c r="E255" s="70">
        <f t="shared" si="8"/>
        <v>456.11600864585887</v>
      </c>
      <c r="O255" s="113">
        <f>Sheet1!F67</f>
        <v>0.22031928928673294</v>
      </c>
    </row>
    <row r="256" spans="1:15" ht="12.75">
      <c r="A256">
        <v>46</v>
      </c>
      <c r="B256" s="70">
        <f t="shared" si="7"/>
        <v>1018.1956161307269</v>
      </c>
      <c r="C256" s="70">
        <f>A256*Sheet1!D29</f>
        <v>552</v>
      </c>
      <c r="E256" s="70">
        <f t="shared" si="8"/>
        <v>466.19561613072693</v>
      </c>
      <c r="O256" s="113">
        <f>Sheet1!F67</f>
        <v>0.22031928928673294</v>
      </c>
    </row>
    <row r="257" spans="1:15" ht="12.75">
      <c r="A257">
        <v>46.5</v>
      </c>
      <c r="B257" s="70">
        <f t="shared" si="7"/>
        <v>1034.3853832602383</v>
      </c>
      <c r="C257" s="70">
        <f>A257*Sheet1!D29</f>
        <v>558</v>
      </c>
      <c r="E257" s="70">
        <f t="shared" si="8"/>
        <v>476.3853832602383</v>
      </c>
      <c r="O257" s="113">
        <f>Sheet1!F67</f>
        <v>0.22031928928673294</v>
      </c>
    </row>
    <row r="258" spans="1:15" ht="12.75">
      <c r="A258">
        <v>47</v>
      </c>
      <c r="B258" s="70">
        <f t="shared" si="7"/>
        <v>1050.685310034393</v>
      </c>
      <c r="C258" s="70">
        <f>A258*Sheet1!D29</f>
        <v>564</v>
      </c>
      <c r="E258" s="70">
        <f t="shared" si="8"/>
        <v>486.68531003439307</v>
      </c>
      <c r="O258" s="113">
        <f>Sheet1!F67</f>
        <v>0.22031928928673294</v>
      </c>
    </row>
    <row r="259" spans="1:15" ht="12.75">
      <c r="A259">
        <v>47.5</v>
      </c>
      <c r="B259" s="70">
        <f t="shared" si="7"/>
        <v>1067.0953964531911</v>
      </c>
      <c r="C259" s="70">
        <f>A259*Sheet1!D29</f>
        <v>570</v>
      </c>
      <c r="E259" s="70">
        <f t="shared" si="8"/>
        <v>497.0953964531912</v>
      </c>
      <c r="O259" s="113">
        <f>Sheet1!F67</f>
        <v>0.22031928928673294</v>
      </c>
    </row>
    <row r="260" spans="1:15" ht="12.75">
      <c r="A260">
        <v>48</v>
      </c>
      <c r="B260" s="70">
        <f t="shared" si="7"/>
        <v>1083.6156425166328</v>
      </c>
      <c r="C260" s="70">
        <f>A260*Sheet1!D29</f>
        <v>576</v>
      </c>
      <c r="E260" s="70">
        <f t="shared" si="8"/>
        <v>507.6156425166327</v>
      </c>
      <c r="O260" s="113">
        <f>Sheet1!F67</f>
        <v>0.22031928928673294</v>
      </c>
    </row>
    <row r="261" spans="1:15" ht="12.75">
      <c r="A261">
        <v>48.5</v>
      </c>
      <c r="B261" s="70">
        <f aca="true" t="shared" si="9" ref="B261:B324">C261+E261</f>
        <v>1100.2460482247175</v>
      </c>
      <c r="C261" s="70">
        <f>A261*Sheet1!D29</f>
        <v>582</v>
      </c>
      <c r="E261" s="70">
        <f aca="true" t="shared" si="10" ref="E261:E324">(A261*A261)*O261</f>
        <v>518.2460482247176</v>
      </c>
      <c r="O261" s="113">
        <f>Sheet1!F67</f>
        <v>0.22031928928673294</v>
      </c>
    </row>
    <row r="262" spans="1:15" ht="12.75">
      <c r="A262">
        <v>49</v>
      </c>
      <c r="B262" s="70">
        <f t="shared" si="9"/>
        <v>1116.986613577446</v>
      </c>
      <c r="C262" s="70">
        <f>A262*Sheet1!D29</f>
        <v>588</v>
      </c>
      <c r="E262" s="70">
        <f t="shared" si="10"/>
        <v>528.9866135774458</v>
      </c>
      <c r="O262" s="113">
        <f>Sheet1!F67</f>
        <v>0.22031928928673294</v>
      </c>
    </row>
    <row r="263" spans="1:15" ht="12.75">
      <c r="A263">
        <v>49.5</v>
      </c>
      <c r="B263" s="70">
        <f t="shared" si="9"/>
        <v>1133.8373385748173</v>
      </c>
      <c r="C263" s="70">
        <f>A263*Sheet1!D29</f>
        <v>594</v>
      </c>
      <c r="E263" s="70">
        <f t="shared" si="10"/>
        <v>539.8373385748174</v>
      </c>
      <c r="O263" s="113">
        <f>Sheet1!F67</f>
        <v>0.22031928928673294</v>
      </c>
    </row>
    <row r="264" spans="1:15" ht="12.75">
      <c r="A264">
        <v>50</v>
      </c>
      <c r="B264" s="70">
        <f t="shared" si="9"/>
        <v>1150.7982232168324</v>
      </c>
      <c r="C264" s="70">
        <f>A264*Sheet1!D29</f>
        <v>600</v>
      </c>
      <c r="E264" s="70">
        <f t="shared" si="10"/>
        <v>550.7982232168324</v>
      </c>
      <c r="O264" s="113">
        <f>Sheet1!F67</f>
        <v>0.22031928928673294</v>
      </c>
    </row>
    <row r="265" spans="1:15" ht="12.75">
      <c r="A265">
        <v>51</v>
      </c>
      <c r="B265" s="70">
        <f t="shared" si="9"/>
        <v>1185.0504714347924</v>
      </c>
      <c r="C265" s="70">
        <f>A265*Sheet1!D29</f>
        <v>612</v>
      </c>
      <c r="E265" s="70">
        <f t="shared" si="10"/>
        <v>573.0504714347924</v>
      </c>
      <c r="O265" s="113">
        <f>Sheet1!F67</f>
        <v>0.22031928928673294</v>
      </c>
    </row>
    <row r="266" spans="1:15" ht="12.75">
      <c r="A266">
        <v>52</v>
      </c>
      <c r="B266" s="70">
        <f t="shared" si="9"/>
        <v>1219.7433582313258</v>
      </c>
      <c r="C266" s="70">
        <f>A266*Sheet1!D29</f>
        <v>624</v>
      </c>
      <c r="E266" s="70">
        <f t="shared" si="10"/>
        <v>595.7433582313258</v>
      </c>
      <c r="O266" s="113">
        <f>Sheet1!F67</f>
        <v>0.22031928928673294</v>
      </c>
    </row>
    <row r="267" spans="1:15" ht="12.75">
      <c r="A267">
        <v>53</v>
      </c>
      <c r="B267" s="70">
        <f t="shared" si="9"/>
        <v>1254.8768836064328</v>
      </c>
      <c r="C267" s="70">
        <f>A267*Sheet1!D29</f>
        <v>636</v>
      </c>
      <c r="E267" s="70">
        <f t="shared" si="10"/>
        <v>618.8768836064328</v>
      </c>
      <c r="O267" s="113">
        <f>Sheet1!F67</f>
        <v>0.22031928928673294</v>
      </c>
    </row>
    <row r="268" spans="1:15" ht="12.75">
      <c r="A268">
        <v>54</v>
      </c>
      <c r="B268" s="70">
        <f t="shared" si="9"/>
        <v>1290.4510475601132</v>
      </c>
      <c r="C268" s="70">
        <f>A268*Sheet1!D29</f>
        <v>648</v>
      </c>
      <c r="E268" s="70">
        <f t="shared" si="10"/>
        <v>642.4510475601132</v>
      </c>
      <c r="O268" s="113">
        <f>Sheet1!F67</f>
        <v>0.22031928928673294</v>
      </c>
    </row>
    <row r="269" spans="1:15" ht="12.75">
      <c r="A269">
        <v>55</v>
      </c>
      <c r="B269" s="70">
        <f t="shared" si="9"/>
        <v>1326.4658500923672</v>
      </c>
      <c r="C269" s="70">
        <f>A269*Sheet1!D29</f>
        <v>660</v>
      </c>
      <c r="E269" s="70">
        <f t="shared" si="10"/>
        <v>666.4658500923672</v>
      </c>
      <c r="O269" s="113">
        <f>Sheet1!F67</f>
        <v>0.22031928928673294</v>
      </c>
    </row>
    <row r="270" spans="1:15" ht="12.75">
      <c r="A270">
        <v>56</v>
      </c>
      <c r="B270" s="70">
        <f t="shared" si="9"/>
        <v>1362.9212912031944</v>
      </c>
      <c r="C270" s="70">
        <f>A270*Sheet1!D29</f>
        <v>672</v>
      </c>
      <c r="E270" s="70">
        <f t="shared" si="10"/>
        <v>690.9212912031945</v>
      </c>
      <c r="O270" s="113">
        <f>Sheet1!F67</f>
        <v>0.22031928928673294</v>
      </c>
    </row>
    <row r="271" spans="1:15" ht="12.75">
      <c r="A271">
        <v>57</v>
      </c>
      <c r="B271" s="70">
        <f t="shared" si="9"/>
        <v>1399.8173708925954</v>
      </c>
      <c r="C271" s="70">
        <f>A271*Sheet1!D29</f>
        <v>684</v>
      </c>
      <c r="E271" s="70">
        <f t="shared" si="10"/>
        <v>715.8173708925954</v>
      </c>
      <c r="O271" s="113">
        <f>Sheet1!F67</f>
        <v>0.22031928928673294</v>
      </c>
    </row>
    <row r="272" spans="1:15" ht="12.75">
      <c r="A272">
        <v>58</v>
      </c>
      <c r="B272" s="70">
        <f t="shared" si="9"/>
        <v>1437.1540891605696</v>
      </c>
      <c r="C272" s="70">
        <f>A272*Sheet1!D29</f>
        <v>696</v>
      </c>
      <c r="E272" s="70">
        <f t="shared" si="10"/>
        <v>741.1540891605696</v>
      </c>
      <c r="O272" s="113">
        <f>Sheet1!F67</f>
        <v>0.22031928928673294</v>
      </c>
    </row>
    <row r="273" spans="1:15" ht="12.75">
      <c r="A273">
        <v>59</v>
      </c>
      <c r="B273" s="70">
        <f t="shared" si="9"/>
        <v>1474.9314460071173</v>
      </c>
      <c r="C273" s="70">
        <f>A273*Sheet1!D29</f>
        <v>708</v>
      </c>
      <c r="E273" s="70">
        <f t="shared" si="10"/>
        <v>766.9314460071174</v>
      </c>
      <c r="O273" s="113">
        <f>Sheet1!F67</f>
        <v>0.22031928928673294</v>
      </c>
    </row>
    <row r="274" spans="1:15" ht="12.75">
      <c r="A274">
        <v>60</v>
      </c>
      <c r="B274" s="70">
        <f t="shared" si="9"/>
        <v>1513.1494414322387</v>
      </c>
      <c r="C274" s="70">
        <f>A274*Sheet1!D29</f>
        <v>720</v>
      </c>
      <c r="E274" s="70">
        <f t="shared" si="10"/>
        <v>793.1494414322386</v>
      </c>
      <c r="O274" s="113">
        <f>Sheet1!F67</f>
        <v>0.22031928928673294</v>
      </c>
    </row>
    <row r="275" spans="1:15" ht="12.75">
      <c r="A275">
        <v>61</v>
      </c>
      <c r="B275" s="70">
        <f t="shared" si="9"/>
        <v>1551.8080754359332</v>
      </c>
      <c r="C275" s="70">
        <f>A275*Sheet1!D29</f>
        <v>732</v>
      </c>
      <c r="E275" s="70">
        <f t="shared" si="10"/>
        <v>819.8080754359332</v>
      </c>
      <c r="O275" s="113">
        <f>Sheet1!F67</f>
        <v>0.22031928928673294</v>
      </c>
    </row>
    <row r="276" spans="1:15" ht="12.75">
      <c r="A276">
        <v>62</v>
      </c>
      <c r="B276" s="70">
        <f t="shared" si="9"/>
        <v>1590.9073480182014</v>
      </c>
      <c r="C276" s="70">
        <f>A276*Sheet1!D29</f>
        <v>744</v>
      </c>
      <c r="E276" s="70">
        <f t="shared" si="10"/>
        <v>846.9073480182014</v>
      </c>
      <c r="O276" s="113">
        <f>Sheet1!F67</f>
        <v>0.22031928928673294</v>
      </c>
    </row>
    <row r="277" spans="1:15" ht="12.75">
      <c r="A277">
        <v>63</v>
      </c>
      <c r="B277" s="70">
        <f t="shared" si="9"/>
        <v>1630.4472591790432</v>
      </c>
      <c r="C277" s="70">
        <f>A277*Sheet1!D29</f>
        <v>756</v>
      </c>
      <c r="E277" s="70">
        <f t="shared" si="10"/>
        <v>874.447259179043</v>
      </c>
      <c r="O277" s="113">
        <f>Sheet1!F67</f>
        <v>0.22031928928673294</v>
      </c>
    </row>
    <row r="278" spans="1:15" ht="12.75">
      <c r="A278">
        <v>64</v>
      </c>
      <c r="B278" s="70">
        <f t="shared" si="9"/>
        <v>1670.4278089184581</v>
      </c>
      <c r="C278" s="70">
        <f>A278*Sheet1!D29</f>
        <v>768</v>
      </c>
      <c r="E278" s="70">
        <f t="shared" si="10"/>
        <v>902.4278089184581</v>
      </c>
      <c r="O278" s="113">
        <f>Sheet1!F67</f>
        <v>0.22031928928673294</v>
      </c>
    </row>
    <row r="279" spans="1:15" ht="12.75">
      <c r="A279">
        <v>65</v>
      </c>
      <c r="B279" s="70">
        <f t="shared" si="9"/>
        <v>1710.8489972364468</v>
      </c>
      <c r="C279" s="70">
        <f>A279*Sheet1!D29</f>
        <v>780</v>
      </c>
      <c r="E279" s="70">
        <f t="shared" si="10"/>
        <v>930.8489972364467</v>
      </c>
      <c r="O279" s="113">
        <f>Sheet1!F67</f>
        <v>0.22031928928673294</v>
      </c>
    </row>
    <row r="280" spans="1:15" ht="12.75">
      <c r="A280">
        <v>66</v>
      </c>
      <c r="B280" s="70">
        <f t="shared" si="9"/>
        <v>1751.7108241330088</v>
      </c>
      <c r="C280" s="70">
        <f>A280*Sheet1!D29</f>
        <v>792</v>
      </c>
      <c r="E280" s="70">
        <f t="shared" si="10"/>
        <v>959.7108241330087</v>
      </c>
      <c r="O280" s="113">
        <f>Sheet1!F67</f>
        <v>0.22031928928673294</v>
      </c>
    </row>
    <row r="281" spans="1:15" ht="12.75">
      <c r="A281">
        <v>67</v>
      </c>
      <c r="B281" s="70">
        <f t="shared" si="9"/>
        <v>1793.013289608144</v>
      </c>
      <c r="C281" s="70">
        <f>A281*Sheet1!D29</f>
        <v>804</v>
      </c>
      <c r="E281" s="70">
        <f t="shared" si="10"/>
        <v>989.0132896081442</v>
      </c>
      <c r="O281" s="113">
        <f>Sheet1!F67</f>
        <v>0.22031928928673294</v>
      </c>
    </row>
    <row r="282" spans="1:15" ht="12.75">
      <c r="A282">
        <v>68</v>
      </c>
      <c r="B282" s="70">
        <f t="shared" si="9"/>
        <v>1834.756393661853</v>
      </c>
      <c r="C282" s="70">
        <f>A282*Sheet1!D29</f>
        <v>816</v>
      </c>
      <c r="E282" s="70">
        <f t="shared" si="10"/>
        <v>1018.7563936618532</v>
      </c>
      <c r="O282" s="113">
        <f>Sheet1!F67</f>
        <v>0.22031928928673294</v>
      </c>
    </row>
    <row r="283" spans="1:15" ht="12.75">
      <c r="A283">
        <v>69</v>
      </c>
      <c r="B283" s="70">
        <f t="shared" si="9"/>
        <v>1876.9401362941355</v>
      </c>
      <c r="C283" s="70">
        <f>A283*Sheet1!D29</f>
        <v>828</v>
      </c>
      <c r="E283" s="70">
        <f t="shared" si="10"/>
        <v>1048.9401362941355</v>
      </c>
      <c r="O283" s="113">
        <f>Sheet1!F67</f>
        <v>0.22031928928673294</v>
      </c>
    </row>
    <row r="284" spans="1:15" ht="12.75">
      <c r="A284">
        <v>70</v>
      </c>
      <c r="B284" s="70">
        <f t="shared" si="9"/>
        <v>1919.5645175049915</v>
      </c>
      <c r="C284" s="70">
        <f>A284*Sheet1!D29</f>
        <v>840</v>
      </c>
      <c r="E284" s="70">
        <f t="shared" si="10"/>
        <v>1079.5645175049915</v>
      </c>
      <c r="O284" s="113">
        <f>Sheet1!F67</f>
        <v>0.22031928928673294</v>
      </c>
    </row>
    <row r="285" spans="1:15" ht="12.75">
      <c r="A285">
        <v>71</v>
      </c>
      <c r="B285" s="70">
        <f t="shared" si="9"/>
        <v>1962.6295372944207</v>
      </c>
      <c r="C285" s="70">
        <f>A285*Sheet1!D29</f>
        <v>852</v>
      </c>
      <c r="E285" s="70">
        <f t="shared" si="10"/>
        <v>1110.6295372944207</v>
      </c>
      <c r="O285" s="113">
        <f>Sheet1!F67</f>
        <v>0.22031928928673294</v>
      </c>
    </row>
    <row r="286" spans="1:15" ht="12.75">
      <c r="A286">
        <v>72</v>
      </c>
      <c r="B286" s="70">
        <f t="shared" si="9"/>
        <v>2006.1351956624235</v>
      </c>
      <c r="C286" s="70">
        <f>A286*Sheet1!D29</f>
        <v>864</v>
      </c>
      <c r="E286" s="70">
        <f t="shared" si="10"/>
        <v>1142.1351956624235</v>
      </c>
      <c r="O286" s="113">
        <f>Sheet1!F67</f>
        <v>0.22031928928673294</v>
      </c>
    </row>
    <row r="287" spans="1:15" ht="12.75">
      <c r="A287">
        <v>73</v>
      </c>
      <c r="B287" s="70">
        <f t="shared" si="9"/>
        <v>2050.0814926089997</v>
      </c>
      <c r="C287" s="70">
        <f>A287*Sheet1!D29</f>
        <v>876</v>
      </c>
      <c r="E287" s="70">
        <f t="shared" si="10"/>
        <v>1174.081492609</v>
      </c>
      <c r="O287" s="113">
        <f>Sheet1!F67</f>
        <v>0.22031928928673294</v>
      </c>
    </row>
    <row r="288" spans="1:15" ht="12.75">
      <c r="A288">
        <v>74</v>
      </c>
      <c r="B288" s="70">
        <f t="shared" si="9"/>
        <v>2094.4684281341497</v>
      </c>
      <c r="C288" s="70">
        <f>A288*Sheet1!D29</f>
        <v>888</v>
      </c>
      <c r="E288" s="70">
        <f t="shared" si="10"/>
        <v>1206.4684281341497</v>
      </c>
      <c r="O288" s="113">
        <f>Sheet1!F67</f>
        <v>0.22031928928673294</v>
      </c>
    </row>
    <row r="289" spans="1:15" ht="12.75">
      <c r="A289">
        <v>75</v>
      </c>
      <c r="B289" s="70">
        <f t="shared" si="9"/>
        <v>2139.296002237873</v>
      </c>
      <c r="C289" s="70">
        <f>A289*Sheet1!D29</f>
        <v>900</v>
      </c>
      <c r="E289" s="70">
        <f t="shared" si="10"/>
        <v>1239.2960022378727</v>
      </c>
      <c r="O289" s="113">
        <f>Sheet1!F67</f>
        <v>0.22031928928673294</v>
      </c>
    </row>
    <row r="290" spans="1:15" ht="12.75">
      <c r="A290">
        <v>76</v>
      </c>
      <c r="B290" s="70">
        <f t="shared" si="9"/>
        <v>2184.5642149201694</v>
      </c>
      <c r="C290" s="70">
        <f>A290*Sheet1!D29</f>
        <v>912</v>
      </c>
      <c r="E290" s="70">
        <f t="shared" si="10"/>
        <v>1272.5642149201694</v>
      </c>
      <c r="O290" s="113">
        <f>Sheet1!F67</f>
        <v>0.22031928928673294</v>
      </c>
    </row>
    <row r="291" spans="1:15" ht="12.75">
      <c r="A291">
        <v>77</v>
      </c>
      <c r="B291" s="70">
        <f t="shared" si="9"/>
        <v>2230.2730661810397</v>
      </c>
      <c r="C291" s="70">
        <f>A291*Sheet1!D29</f>
        <v>924</v>
      </c>
      <c r="E291" s="70">
        <f t="shared" si="10"/>
        <v>1306.2730661810397</v>
      </c>
      <c r="O291" s="113">
        <f>Sheet1!F67</f>
        <v>0.22031928928673294</v>
      </c>
    </row>
    <row r="292" spans="1:15" ht="12.75">
      <c r="A292">
        <v>78</v>
      </c>
      <c r="B292" s="70">
        <f t="shared" si="9"/>
        <v>2276.422556020483</v>
      </c>
      <c r="C292" s="70">
        <f>A292*Sheet1!D29</f>
        <v>936</v>
      </c>
      <c r="E292" s="70">
        <f t="shared" si="10"/>
        <v>1340.4225560204832</v>
      </c>
      <c r="O292" s="113">
        <f>Sheet1!F67</f>
        <v>0.22031928928673294</v>
      </c>
    </row>
    <row r="293" spans="1:15" ht="12.75">
      <c r="A293">
        <v>79</v>
      </c>
      <c r="B293" s="70">
        <f t="shared" si="9"/>
        <v>2323.0126844385004</v>
      </c>
      <c r="C293" s="70">
        <f>A293*Sheet1!D29</f>
        <v>948</v>
      </c>
      <c r="E293" s="70">
        <f t="shared" si="10"/>
        <v>1375.0126844385004</v>
      </c>
      <c r="O293" s="113">
        <f>Sheet1!F67</f>
        <v>0.22031928928673294</v>
      </c>
    </row>
    <row r="294" spans="1:15" ht="12.75">
      <c r="A294">
        <v>80</v>
      </c>
      <c r="B294" s="70">
        <f t="shared" si="9"/>
        <v>2370.043451435091</v>
      </c>
      <c r="C294" s="70">
        <f>A294*Sheet1!D29</f>
        <v>960</v>
      </c>
      <c r="E294" s="70">
        <f t="shared" si="10"/>
        <v>1410.043451435091</v>
      </c>
      <c r="O294" s="113">
        <f>Sheet1!F67</f>
        <v>0.22031928928673294</v>
      </c>
    </row>
    <row r="295" spans="1:15" ht="12.75">
      <c r="A295">
        <v>81</v>
      </c>
      <c r="B295" s="70">
        <f t="shared" si="9"/>
        <v>2417.5148570102547</v>
      </c>
      <c r="C295" s="70">
        <f>A295*Sheet1!D29</f>
        <v>972</v>
      </c>
      <c r="E295" s="70">
        <f t="shared" si="10"/>
        <v>1445.514857010255</v>
      </c>
      <c r="O295" s="113">
        <f>Sheet1!F67</f>
        <v>0.22031928928673294</v>
      </c>
    </row>
    <row r="296" spans="1:15" ht="12.75">
      <c r="A296">
        <v>82</v>
      </c>
      <c r="B296" s="70">
        <f t="shared" si="9"/>
        <v>2465.4269011639926</v>
      </c>
      <c r="C296" s="70">
        <f>A296*Sheet1!D29</f>
        <v>984</v>
      </c>
      <c r="E296" s="70">
        <f t="shared" si="10"/>
        <v>1481.4269011639924</v>
      </c>
      <c r="O296" s="113">
        <f>Sheet1!F67</f>
        <v>0.22031928928673294</v>
      </c>
    </row>
    <row r="297" spans="1:15" ht="12.75">
      <c r="A297">
        <v>83</v>
      </c>
      <c r="B297" s="70">
        <f t="shared" si="9"/>
        <v>2513.779583896303</v>
      </c>
      <c r="C297" s="70">
        <f>A297*Sheet1!D29</f>
        <v>996</v>
      </c>
      <c r="E297" s="70">
        <f t="shared" si="10"/>
        <v>1517.7795838963032</v>
      </c>
      <c r="O297" s="113">
        <f>Sheet1!F67</f>
        <v>0.22031928928673294</v>
      </c>
    </row>
    <row r="298" spans="1:15" ht="12.75">
      <c r="A298">
        <v>84</v>
      </c>
      <c r="B298" s="70">
        <f t="shared" si="9"/>
        <v>2562.5729052071874</v>
      </c>
      <c r="C298" s="70">
        <f>A298*Sheet1!D29</f>
        <v>1008</v>
      </c>
      <c r="E298" s="70">
        <f t="shared" si="10"/>
        <v>1554.5729052071877</v>
      </c>
      <c r="O298" s="113">
        <f>Sheet1!F67</f>
        <v>0.22031928928673294</v>
      </c>
    </row>
    <row r="299" spans="1:15" ht="12.75">
      <c r="A299">
        <v>85</v>
      </c>
      <c r="B299" s="70">
        <f t="shared" si="9"/>
        <v>2611.806865096645</v>
      </c>
      <c r="C299" s="70">
        <f>A299*Sheet1!D29</f>
        <v>1020</v>
      </c>
      <c r="E299" s="70">
        <f t="shared" si="10"/>
        <v>1591.8068650966454</v>
      </c>
      <c r="O299" s="113">
        <f>Sheet1!F67</f>
        <v>0.22031928928673294</v>
      </c>
    </row>
    <row r="300" spans="1:15" ht="12.75">
      <c r="A300">
        <v>86</v>
      </c>
      <c r="B300" s="70">
        <f t="shared" si="9"/>
        <v>2661.481463564677</v>
      </c>
      <c r="C300" s="70">
        <f>A300*Sheet1!D29</f>
        <v>1032</v>
      </c>
      <c r="E300" s="70">
        <f t="shared" si="10"/>
        <v>1629.481463564677</v>
      </c>
      <c r="O300" s="113">
        <f>Sheet1!F67</f>
        <v>0.22031928928673294</v>
      </c>
    </row>
    <row r="301" spans="1:15" ht="12.75">
      <c r="A301">
        <v>87</v>
      </c>
      <c r="B301" s="70">
        <f t="shared" si="9"/>
        <v>2711.5967006112814</v>
      </c>
      <c r="C301" s="70">
        <f>A301*Sheet1!D29</f>
        <v>1044</v>
      </c>
      <c r="E301" s="70">
        <f t="shared" si="10"/>
        <v>1667.5967006112817</v>
      </c>
      <c r="O301" s="113">
        <f>Sheet1!F67</f>
        <v>0.22031928928673294</v>
      </c>
    </row>
    <row r="302" spans="1:15" ht="12.75">
      <c r="A302">
        <v>88</v>
      </c>
      <c r="B302" s="70">
        <f t="shared" si="9"/>
        <v>2762.15257623646</v>
      </c>
      <c r="C302" s="70">
        <f>A302*Sheet1!D29</f>
        <v>1056</v>
      </c>
      <c r="E302" s="70">
        <f t="shared" si="10"/>
        <v>1706.15257623646</v>
      </c>
      <c r="O302" s="113">
        <f>Sheet1!F67</f>
        <v>0.22031928928673294</v>
      </c>
    </row>
    <row r="303" spans="1:15" ht="12.75">
      <c r="A303">
        <v>89</v>
      </c>
      <c r="B303" s="70">
        <f t="shared" si="9"/>
        <v>2813.1490904402117</v>
      </c>
      <c r="C303" s="70">
        <f>A303*Sheet1!D29</f>
        <v>1068</v>
      </c>
      <c r="E303" s="70">
        <f t="shared" si="10"/>
        <v>1745.1490904402117</v>
      </c>
      <c r="O303" s="113">
        <f>Sheet1!F67</f>
        <v>0.22031928928673294</v>
      </c>
    </row>
    <row r="304" spans="1:15" ht="12.75">
      <c r="A304">
        <v>90</v>
      </c>
      <c r="B304" s="70">
        <f t="shared" si="9"/>
        <v>2864.5862432225367</v>
      </c>
      <c r="C304" s="70">
        <f>A304*Sheet1!D29</f>
        <v>1080</v>
      </c>
      <c r="E304" s="70">
        <f t="shared" si="10"/>
        <v>1784.586243222537</v>
      </c>
      <c r="O304" s="113">
        <f>Sheet1!F67</f>
        <v>0.22031928928673294</v>
      </c>
    </row>
    <row r="305" spans="1:15" ht="12.75">
      <c r="A305">
        <v>91</v>
      </c>
      <c r="B305" s="70">
        <f t="shared" si="9"/>
        <v>2916.4640345834355</v>
      </c>
      <c r="C305" s="70">
        <f>A305*Sheet1!D29</f>
        <v>1092</v>
      </c>
      <c r="E305" s="70">
        <f t="shared" si="10"/>
        <v>1824.4640345834355</v>
      </c>
      <c r="O305" s="113">
        <f>Sheet1!F67</f>
        <v>0.22031928928673294</v>
      </c>
    </row>
    <row r="306" spans="1:15" ht="12.75">
      <c r="A306">
        <v>92</v>
      </c>
      <c r="B306" s="70">
        <f t="shared" si="9"/>
        <v>2968.7824645229075</v>
      </c>
      <c r="C306" s="70">
        <f>A306*Sheet1!D29</f>
        <v>1104</v>
      </c>
      <c r="E306" s="70">
        <f t="shared" si="10"/>
        <v>1864.7824645229077</v>
      </c>
      <c r="O306" s="113">
        <f>Sheet1!F67</f>
        <v>0.22031928928673294</v>
      </c>
    </row>
    <row r="307" spans="1:15" ht="12.75">
      <c r="A307">
        <v>93</v>
      </c>
      <c r="B307" s="70">
        <f t="shared" si="9"/>
        <v>3021.5415330409533</v>
      </c>
      <c r="C307" s="70">
        <f>A307*Sheet1!D29</f>
        <v>1116</v>
      </c>
      <c r="E307" s="70">
        <f t="shared" si="10"/>
        <v>1905.5415330409533</v>
      </c>
      <c r="O307" s="113">
        <f>Sheet1!F67</f>
        <v>0.22031928928673294</v>
      </c>
    </row>
    <row r="308" spans="1:15" ht="12.75">
      <c r="A308">
        <v>94</v>
      </c>
      <c r="B308" s="70">
        <f t="shared" si="9"/>
        <v>3074.7412401375723</v>
      </c>
      <c r="C308" s="70">
        <f>A308*Sheet1!D29</f>
        <v>1128</v>
      </c>
      <c r="E308" s="70">
        <f t="shared" si="10"/>
        <v>1946.7412401375723</v>
      </c>
      <c r="O308" s="113">
        <f>Sheet1!F67</f>
        <v>0.22031928928673294</v>
      </c>
    </row>
    <row r="309" spans="1:15" ht="12.75">
      <c r="A309">
        <v>95</v>
      </c>
      <c r="B309" s="70">
        <f t="shared" si="9"/>
        <v>3128.3815858127646</v>
      </c>
      <c r="C309" s="70">
        <f>A309*Sheet1!D29</f>
        <v>1140</v>
      </c>
      <c r="E309" s="70">
        <f t="shared" si="10"/>
        <v>1988.3815858127648</v>
      </c>
      <c r="O309" s="113">
        <f>Sheet1!F67</f>
        <v>0.22031928928673294</v>
      </c>
    </row>
    <row r="310" spans="1:15" ht="12.75">
      <c r="A310">
        <v>96</v>
      </c>
      <c r="B310" s="70">
        <f t="shared" si="9"/>
        <v>3182.462570066531</v>
      </c>
      <c r="C310" s="70">
        <f>A310*Sheet1!D29</f>
        <v>1152</v>
      </c>
      <c r="E310" s="70">
        <f t="shared" si="10"/>
        <v>2030.4625700665308</v>
      </c>
      <c r="O310" s="113">
        <f>Sheet1!F67</f>
        <v>0.22031928928673294</v>
      </c>
    </row>
    <row r="311" spans="1:15" ht="12.75">
      <c r="A311">
        <v>97</v>
      </c>
      <c r="B311" s="70">
        <f t="shared" si="9"/>
        <v>3236.9841928988703</v>
      </c>
      <c r="C311" s="70">
        <f>A311*Sheet1!D29</f>
        <v>1164</v>
      </c>
      <c r="E311" s="70">
        <f t="shared" si="10"/>
        <v>2072.9841928988703</v>
      </c>
      <c r="O311" s="113">
        <f>Sheet1!F67</f>
        <v>0.22031928928673294</v>
      </c>
    </row>
    <row r="312" spans="1:15" ht="12.75">
      <c r="A312">
        <v>98</v>
      </c>
      <c r="B312" s="70">
        <f t="shared" si="9"/>
        <v>3291.9464543097833</v>
      </c>
      <c r="C312" s="70">
        <f>A312*Sheet1!D29</f>
        <v>1176</v>
      </c>
      <c r="E312" s="70">
        <f t="shared" si="10"/>
        <v>2115.9464543097833</v>
      </c>
      <c r="O312" s="113">
        <f>Sheet1!F67</f>
        <v>0.22031928928673294</v>
      </c>
    </row>
    <row r="313" spans="1:15" ht="12.75">
      <c r="A313">
        <v>99</v>
      </c>
      <c r="B313" s="70">
        <f t="shared" si="9"/>
        <v>3347.3493542992696</v>
      </c>
      <c r="C313" s="70">
        <f>A313*Sheet1!D29</f>
        <v>1188</v>
      </c>
      <c r="E313" s="70">
        <f t="shared" si="10"/>
        <v>2159.3493542992696</v>
      </c>
      <c r="O313" s="113">
        <f>Sheet1!F67</f>
        <v>0.22031928928673294</v>
      </c>
    </row>
    <row r="314" spans="1:15" ht="12.75">
      <c r="A314">
        <v>100</v>
      </c>
      <c r="B314" s="70">
        <f t="shared" si="9"/>
        <v>3403.1928928673296</v>
      </c>
      <c r="C314" s="70">
        <f>A314*Sheet1!D29</f>
        <v>1200</v>
      </c>
      <c r="E314" s="70">
        <f t="shared" si="10"/>
        <v>2203.1928928673296</v>
      </c>
      <c r="O314" s="113">
        <f>Sheet1!F67</f>
        <v>0.22031928928673294</v>
      </c>
    </row>
    <row r="315" spans="1:15" ht="12.75">
      <c r="A315">
        <v>105</v>
      </c>
      <c r="B315" s="70">
        <f t="shared" si="9"/>
        <v>3689.0201643862306</v>
      </c>
      <c r="C315" s="70">
        <f>A315*Sheet1!D29</f>
        <v>1260</v>
      </c>
      <c r="E315" s="70">
        <f t="shared" si="10"/>
        <v>2429.0201643862306</v>
      </c>
      <c r="O315" s="113">
        <f>Sheet1!F67</f>
        <v>0.22031928928673294</v>
      </c>
    </row>
    <row r="316" spans="1:15" ht="12.75">
      <c r="A316">
        <v>110</v>
      </c>
      <c r="B316" s="70">
        <f t="shared" si="9"/>
        <v>3985.8634003694688</v>
      </c>
      <c r="C316" s="70">
        <f>A316*Sheet1!D29</f>
        <v>1320</v>
      </c>
      <c r="E316" s="70">
        <f t="shared" si="10"/>
        <v>2665.8634003694688</v>
      </c>
      <c r="O316" s="113">
        <f>Sheet1!F67</f>
        <v>0.22031928928673294</v>
      </c>
    </row>
    <row r="317" spans="1:15" ht="12.75">
      <c r="A317">
        <v>115</v>
      </c>
      <c r="B317" s="70">
        <f t="shared" si="9"/>
        <v>4293.722600817044</v>
      </c>
      <c r="C317" s="70">
        <f>A317*Sheet1!D29</f>
        <v>1380</v>
      </c>
      <c r="E317" s="70">
        <f t="shared" si="10"/>
        <v>2913.7226008170433</v>
      </c>
      <c r="O317" s="113">
        <f>Sheet1!F67</f>
        <v>0.22031928928673294</v>
      </c>
    </row>
    <row r="318" spans="1:15" ht="12.75">
      <c r="A318">
        <v>120</v>
      </c>
      <c r="B318" s="70">
        <f t="shared" si="9"/>
        <v>4612.597765728955</v>
      </c>
      <c r="C318" s="70">
        <f>A318*Sheet1!D29</f>
        <v>1440</v>
      </c>
      <c r="E318" s="70">
        <f t="shared" si="10"/>
        <v>3172.5977657289545</v>
      </c>
      <c r="O318" s="113">
        <f>Sheet1!F67</f>
        <v>0.22031928928673294</v>
      </c>
    </row>
    <row r="319" spans="1:15" ht="12.75">
      <c r="A319">
        <v>125</v>
      </c>
      <c r="B319" s="70">
        <f t="shared" si="9"/>
        <v>4942.488895105202</v>
      </c>
      <c r="C319" s="70">
        <f>A319*Sheet1!D29</f>
        <v>1500</v>
      </c>
      <c r="E319" s="70">
        <f t="shared" si="10"/>
        <v>3442.488895105202</v>
      </c>
      <c r="O319" s="113">
        <f>Sheet1!F67</f>
        <v>0.22031928928673294</v>
      </c>
    </row>
    <row r="320" spans="1:15" ht="12.75">
      <c r="A320">
        <v>130</v>
      </c>
      <c r="B320" s="70">
        <f t="shared" si="9"/>
        <v>5283.395988945787</v>
      </c>
      <c r="C320" s="70">
        <f>A320*Sheet1!D29</f>
        <v>1560</v>
      </c>
      <c r="E320" s="70">
        <f t="shared" si="10"/>
        <v>3723.395988945787</v>
      </c>
      <c r="O320" s="113">
        <f>Sheet1!F67</f>
        <v>0.22031928928673294</v>
      </c>
    </row>
    <row r="321" spans="1:15" ht="12.75">
      <c r="A321">
        <v>135</v>
      </c>
      <c r="B321" s="70">
        <f t="shared" si="9"/>
        <v>5635.3190472507085</v>
      </c>
      <c r="C321" s="70">
        <f>A321*Sheet1!D29</f>
        <v>1620</v>
      </c>
      <c r="E321" s="70">
        <f t="shared" si="10"/>
        <v>4015.319047250708</v>
      </c>
      <c r="O321" s="113">
        <f>Sheet1!F67</f>
        <v>0.22031928928673294</v>
      </c>
    </row>
    <row r="322" spans="1:15" ht="12.75">
      <c r="A322">
        <v>140</v>
      </c>
      <c r="B322" s="70">
        <f t="shared" si="9"/>
        <v>5998.258070019966</v>
      </c>
      <c r="C322" s="70">
        <f>A322*Sheet1!D29</f>
        <v>1680</v>
      </c>
      <c r="E322" s="70">
        <f t="shared" si="10"/>
        <v>4318.258070019966</v>
      </c>
      <c r="O322" s="113">
        <f>Sheet1!F67</f>
        <v>0.22031928928673294</v>
      </c>
    </row>
    <row r="323" spans="1:15" ht="12.75">
      <c r="A323">
        <v>145</v>
      </c>
      <c r="B323" s="70">
        <f t="shared" si="9"/>
        <v>6372.21305725356</v>
      </c>
      <c r="C323" s="70">
        <f>A323*Sheet1!D29</f>
        <v>1740</v>
      </c>
      <c r="E323" s="70">
        <f t="shared" si="10"/>
        <v>4632.21305725356</v>
      </c>
      <c r="O323" s="113">
        <f>Sheet1!F67</f>
        <v>0.22031928928673294</v>
      </c>
    </row>
    <row r="324" spans="1:15" ht="12.75">
      <c r="A324">
        <v>150</v>
      </c>
      <c r="B324" s="70">
        <f t="shared" si="9"/>
        <v>6757.184008951491</v>
      </c>
      <c r="C324" s="70">
        <f>A324*Sheet1!D29</f>
        <v>1800</v>
      </c>
      <c r="E324" s="70">
        <f t="shared" si="10"/>
        <v>4957.184008951491</v>
      </c>
      <c r="O324" s="113">
        <f>Sheet1!F67</f>
        <v>0.22031928928673294</v>
      </c>
    </row>
    <row r="325" spans="1:15" ht="12.75">
      <c r="A325">
        <v>155</v>
      </c>
      <c r="B325" s="70">
        <f aca="true" t="shared" si="11" ref="B325:B334">C325+E325</f>
        <v>7153.170925113759</v>
      </c>
      <c r="C325" s="70">
        <f>A325*Sheet1!D29</f>
        <v>1860</v>
      </c>
      <c r="E325" s="70">
        <f aca="true" t="shared" si="12" ref="E325:E334">(A325*A325)*O325</f>
        <v>5293.170925113759</v>
      </c>
      <c r="O325" s="113">
        <f>Sheet1!F67</f>
        <v>0.22031928928673294</v>
      </c>
    </row>
    <row r="326" spans="1:15" ht="12.75">
      <c r="A326">
        <v>160</v>
      </c>
      <c r="B326" s="70">
        <f t="shared" si="11"/>
        <v>7560.173805740364</v>
      </c>
      <c r="C326" s="70">
        <f>A326*Sheet1!D29</f>
        <v>1920</v>
      </c>
      <c r="E326" s="70">
        <f t="shared" si="12"/>
        <v>5640.173805740364</v>
      </c>
      <c r="O326" s="113">
        <f>Sheet1!F67</f>
        <v>0.22031928928673294</v>
      </c>
    </row>
    <row r="327" spans="1:15" ht="12.75">
      <c r="A327">
        <v>165</v>
      </c>
      <c r="B327" s="70">
        <f t="shared" si="11"/>
        <v>7978.1926508313045</v>
      </c>
      <c r="C327" s="70">
        <f>A327*Sheet1!D29</f>
        <v>1980</v>
      </c>
      <c r="E327" s="70">
        <f t="shared" si="12"/>
        <v>5998.1926508313045</v>
      </c>
      <c r="O327" s="113">
        <f>Sheet1!F67</f>
        <v>0.22031928928673294</v>
      </c>
    </row>
    <row r="328" spans="1:15" ht="12.75">
      <c r="A328">
        <v>170</v>
      </c>
      <c r="B328" s="70">
        <f t="shared" si="11"/>
        <v>8407.22746038658</v>
      </c>
      <c r="C328" s="70">
        <f>A328*Sheet1!D29</f>
        <v>2040</v>
      </c>
      <c r="E328" s="70">
        <f t="shared" si="12"/>
        <v>6367.227460386582</v>
      </c>
      <c r="O328" s="113">
        <f>Sheet1!F67</f>
        <v>0.22031928928673294</v>
      </c>
    </row>
    <row r="329" spans="1:15" ht="12.75">
      <c r="A329">
        <v>175</v>
      </c>
      <c r="B329" s="70">
        <f t="shared" si="11"/>
        <v>8847.278234406196</v>
      </c>
      <c r="C329" s="70">
        <f>A329*Sheet1!D29</f>
        <v>2100</v>
      </c>
      <c r="E329" s="70">
        <f t="shared" si="12"/>
        <v>6747.278234406196</v>
      </c>
      <c r="O329" s="113">
        <f>Sheet1!F67</f>
        <v>0.22031928928673294</v>
      </c>
    </row>
    <row r="330" spans="1:15" ht="12.75">
      <c r="A330">
        <v>180</v>
      </c>
      <c r="B330" s="70">
        <f t="shared" si="11"/>
        <v>9298.344972890147</v>
      </c>
      <c r="C330" s="70">
        <f>A330*Sheet1!D29</f>
        <v>2160</v>
      </c>
      <c r="E330" s="70">
        <f t="shared" si="12"/>
        <v>7138.344972890148</v>
      </c>
      <c r="O330" s="113">
        <f>Sheet1!F67</f>
        <v>0.22031928928673294</v>
      </c>
    </row>
    <row r="331" spans="1:15" ht="12.75">
      <c r="A331">
        <v>185</v>
      </c>
      <c r="B331" s="70">
        <f t="shared" si="11"/>
        <v>9760.427675838435</v>
      </c>
      <c r="C331" s="70">
        <f>A331*Sheet1!D29</f>
        <v>2220</v>
      </c>
      <c r="E331" s="70">
        <f t="shared" si="12"/>
        <v>7540.427675838435</v>
      </c>
      <c r="O331" s="113">
        <f>Sheet1!F67</f>
        <v>0.22031928928673294</v>
      </c>
    </row>
    <row r="332" spans="1:15" ht="12.75">
      <c r="A332">
        <v>190</v>
      </c>
      <c r="B332" s="70">
        <f t="shared" si="11"/>
        <v>10233.526343251058</v>
      </c>
      <c r="C332" s="70">
        <f>A332*Sheet1!D29</f>
        <v>2280</v>
      </c>
      <c r="E332" s="70">
        <f t="shared" si="12"/>
        <v>7953.526343251059</v>
      </c>
      <c r="O332" s="113">
        <f>Sheet1!F67</f>
        <v>0.22031928928673294</v>
      </c>
    </row>
    <row r="333" spans="1:15" ht="12.75">
      <c r="A333">
        <v>195</v>
      </c>
      <c r="B333" s="70">
        <f t="shared" si="11"/>
        <v>10717.64097512802</v>
      </c>
      <c r="C333" s="70">
        <f>A333*Sheet1!D29</f>
        <v>2340</v>
      </c>
      <c r="E333" s="70">
        <f t="shared" si="12"/>
        <v>8377.64097512802</v>
      </c>
      <c r="O333" s="113">
        <f>Sheet1!F67</f>
        <v>0.22031928928673294</v>
      </c>
    </row>
    <row r="334" spans="1:15" ht="12.75">
      <c r="A334">
        <v>200</v>
      </c>
      <c r="B334" s="70">
        <f t="shared" si="11"/>
        <v>11212.771571469319</v>
      </c>
      <c r="C334" s="70">
        <f>A334*Sheet1!D29</f>
        <v>2400</v>
      </c>
      <c r="E334" s="70">
        <f t="shared" si="12"/>
        <v>8812.771571469319</v>
      </c>
      <c r="O334" s="113">
        <f>Sheet1!F67</f>
        <v>0.22031928928673294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Franziska </cp:lastModifiedBy>
  <dcterms:created xsi:type="dcterms:W3CDTF">2010-09-12T17:15:02Z</dcterms:created>
  <dcterms:modified xsi:type="dcterms:W3CDTF">2011-02-14T08:54:36Z</dcterms:modified>
  <cp:category/>
  <cp:version/>
  <cp:contentType/>
  <cp:contentStatus/>
</cp:coreProperties>
</file>