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255" windowWidth="2061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<sst xmlns="http://schemas.openxmlformats.org/spreadsheetml/2006/main" count="195" uniqueCount="129">
  <si>
    <t>1. Ladebeginn ausrechnen:</t>
  </si>
  <si>
    <t>Variablen einsetzen:</t>
  </si>
  <si>
    <t>Resultate:</t>
  </si>
  <si>
    <t>Einheit:</t>
  </si>
  <si>
    <t>Schnellaufzahl</t>
  </si>
  <si>
    <t>1. TSR (n)</t>
  </si>
  <si>
    <t>Umdrehungen/Minute</t>
  </si>
  <si>
    <t>RPM ( U / min)</t>
  </si>
  <si>
    <t>Windgeschw. (NUR für Ladebeginn)</t>
  </si>
  <si>
    <t>2. V (m/s)</t>
  </si>
  <si>
    <t>Durchmesser</t>
  </si>
  <si>
    <t>3. D (m)</t>
  </si>
  <si>
    <t>Umdrehungen/Sekunde</t>
  </si>
  <si>
    <t>RPS ( U / Sek)</t>
  </si>
  <si>
    <t>2. Geschwindigkeit der Spulen:</t>
  </si>
  <si>
    <t>Anzahl Spulen</t>
  </si>
  <si>
    <t>1. Spulen (n)</t>
  </si>
  <si>
    <t>Umfang in Loch-Mitte</t>
  </si>
  <si>
    <t>m</t>
  </si>
  <si>
    <t>Maße der Spule</t>
  </si>
  <si>
    <t>&gt; Radius bei Lochmitte</t>
  </si>
  <si>
    <t>mm</t>
  </si>
  <si>
    <t>Spulenlochlänge</t>
  </si>
  <si>
    <t>2. Länge(mm)</t>
  </si>
  <si>
    <t>Spulenlochbreite aussen</t>
  </si>
  <si>
    <t>3. Breite(mm)</t>
  </si>
  <si>
    <t>Geschw. In Mitte Spulenlöcher</t>
  </si>
  <si>
    <t>m/s</t>
  </si>
  <si>
    <t>Spulenlochbreite innen</t>
  </si>
  <si>
    <t>4. Breite(mm)</t>
  </si>
  <si>
    <t>Schenkelbreite (von oben gesehen)</t>
  </si>
  <si>
    <t>5. Breite(mm)</t>
  </si>
  <si>
    <t>Abstand zw. Spulen</t>
  </si>
  <si>
    <t>6. Abstand (mm)</t>
  </si>
  <si>
    <t>Abstand Spulenende zu Statorrand</t>
  </si>
  <si>
    <t xml:space="preserve">7. Abstand (mm) </t>
  </si>
  <si>
    <t>Statordurchmesser</t>
  </si>
  <si>
    <t>cm</t>
  </si>
  <si>
    <t>Magnetscheibendurchmesser</t>
  </si>
  <si>
    <t>(Nur Annäherungswerte)</t>
  </si>
  <si>
    <t>3. Magnetische Flussdichte:</t>
  </si>
  <si>
    <t>N52</t>
  </si>
  <si>
    <t>N50</t>
  </si>
  <si>
    <t>Dicke Magnet</t>
  </si>
  <si>
    <t>1. Dicke (mm)</t>
  </si>
  <si>
    <t>N48</t>
  </si>
  <si>
    <t>Luftspalt zwischen Magneten</t>
  </si>
  <si>
    <t>2. Abstand (mm)</t>
  </si>
  <si>
    <t>&gt;&gt; Max 2xMagnetdicke !</t>
  </si>
  <si>
    <t>N45</t>
  </si>
  <si>
    <t>Wertigkeit Magnet</t>
  </si>
  <si>
    <t>3. Grad ( Tesla)</t>
  </si>
  <si>
    <t>Magnetische Flussdichte:</t>
  </si>
  <si>
    <t>Tesla</t>
  </si>
  <si>
    <t>N42</t>
  </si>
  <si>
    <t>N40</t>
  </si>
  <si>
    <t>4. Anzahl der benötigten Wicklungen:</t>
  </si>
  <si>
    <t>Systemspannung (12V,24V,48V,240V,...)</t>
  </si>
  <si>
    <t>1. Spannung (Volt)</t>
  </si>
  <si>
    <t>Breite Magnet</t>
  </si>
  <si>
    <t>Länge Magnet</t>
  </si>
  <si>
    <t>4. Länge(mm)</t>
  </si>
  <si>
    <t>Anzahl Magnet-Pole</t>
  </si>
  <si>
    <t>5. Magnetpole (n)</t>
  </si>
  <si>
    <t>Anzahl Phasen</t>
  </si>
  <si>
    <t>6. Phasen (n)</t>
  </si>
  <si>
    <t>a) Sternschaltung (Y)</t>
  </si>
  <si>
    <t>Anzahl Wicklungen/Spule</t>
  </si>
  <si>
    <t>Wicklungen</t>
  </si>
  <si>
    <t>b) Dreieckschaltung (D)</t>
  </si>
  <si>
    <t>5. Spulenschenkeldicke (Höhe)</t>
  </si>
  <si>
    <t>Drahtdurchmesser</t>
  </si>
  <si>
    <t>1. D (mm)</t>
  </si>
  <si>
    <t>Packdichte</t>
  </si>
  <si>
    <t>2. Dichte(Faktor)</t>
  </si>
  <si>
    <t>Drähte in Hand</t>
  </si>
  <si>
    <t>3. Anzahl (n)</t>
  </si>
  <si>
    <t>Schichtdicke Laminat über den Spulen</t>
  </si>
  <si>
    <t>4. Dicke (mm)</t>
  </si>
  <si>
    <t>(je Statorseite)</t>
  </si>
  <si>
    <t>Abstand zwischen Stator und Magneten</t>
  </si>
  <si>
    <t>5. Abstand (mm)</t>
  </si>
  <si>
    <t>Dicke(Höhe)</t>
  </si>
  <si>
    <t>wenn rot, dann zu dick !</t>
  </si>
  <si>
    <t>6. Drahtlänge:</t>
  </si>
  <si>
    <t>Drahtlänge/Spule</t>
  </si>
  <si>
    <t>Gesamtlänge aller Spulen</t>
  </si>
  <si>
    <t>Gesamtgewicht aller Spulen</t>
  </si>
  <si>
    <t>g</t>
  </si>
  <si>
    <t>7. Innenwiderstand</t>
  </si>
  <si>
    <t>Spezifischer Widerstand des Drahtes</t>
  </si>
  <si>
    <t>1. Widerstand (ohm)</t>
  </si>
  <si>
    <t>Gesamtinnenwiderstand</t>
  </si>
  <si>
    <t>Ohm</t>
  </si>
  <si>
    <t>8. Leistung / Wirkungsgrad:</t>
  </si>
  <si>
    <t>(gilt nur für den Fall von Batterieladung)</t>
  </si>
  <si>
    <t>Luftdichte</t>
  </si>
  <si>
    <t>Kg/m' 3</t>
  </si>
  <si>
    <t>Leistung Rotor</t>
  </si>
  <si>
    <t>Watt</t>
  </si>
  <si>
    <t>Rotorwirkungsgrad</t>
  </si>
  <si>
    <t>%</t>
  </si>
  <si>
    <t>Ladestrom vor Gleichrichter</t>
  </si>
  <si>
    <t>A</t>
  </si>
  <si>
    <t>Spannungsabfall Gleichrichter</t>
  </si>
  <si>
    <t>V</t>
  </si>
  <si>
    <t>Leistung Generator</t>
  </si>
  <si>
    <t>Windgeschwindigkeit (für Leistungsber.)</t>
  </si>
  <si>
    <t>Wirkungsgrad Generator</t>
  </si>
  <si>
    <t>Verlustleistung Generator</t>
  </si>
  <si>
    <t>Verluste durch Gleichrichter</t>
  </si>
  <si>
    <t>Ladeleistung an Batterie</t>
  </si>
  <si>
    <t>Ladestrom nach Gleichrichter</t>
  </si>
  <si>
    <t>Wirk-grad Gen +Gleichrichter</t>
  </si>
  <si>
    <t>Gesamtwirkungsgrad Anlage</t>
  </si>
  <si>
    <t>Dreieckschaltung</t>
  </si>
  <si>
    <t>Strom</t>
  </si>
  <si>
    <t>Summe (Pe+Pv)</t>
  </si>
  <si>
    <t>P(elektrisch)</t>
  </si>
  <si>
    <t>P(Verlust)</t>
  </si>
  <si>
    <t>V(Wind)</t>
  </si>
  <si>
    <t>P(mechanisch)</t>
  </si>
  <si>
    <t>P(elektisch)</t>
  </si>
  <si>
    <t>Verlust Gleichr.</t>
  </si>
  <si>
    <t>P(Batterie)</t>
  </si>
  <si>
    <t>Wirkungsgrad</t>
  </si>
  <si>
    <t>Hilfen:</t>
  </si>
  <si>
    <t>Generator</t>
  </si>
  <si>
    <t>Scheibengenerator Berechnung V1.7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</si>
</sst>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4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0"/>
      <color indexed="16"/>
      <name val="Arial"/>
      <family val="2"/>
    </font>
    <font>
      <b/>
      <sz val="14"/>
      <color indexed="9"/>
      <name val="Arial"/>
      <family val="2"/>
    </font>
    <font>
      <b/>
      <sz val="17.25"/>
      <color indexed="8"/>
      <name val="Arial"/>
      <family val="2"/>
    </font>
    <font>
      <sz val="14.25"/>
      <color indexed="8"/>
      <name val="Arial"/>
      <family val="2"/>
    </font>
    <font>
      <b/>
      <sz val="14.25"/>
      <color indexed="8"/>
      <name val="Arial"/>
      <family val="2"/>
    </font>
    <font>
      <b/>
      <sz val="17"/>
      <color indexed="8"/>
      <name val="Arial"/>
      <family val="2"/>
    </font>
    <font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2" borderId="1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0" fillId="3" borderId="3" xfId="0" applyFill="1" applyBorder="1" applyAlignment="1">
      <alignment/>
    </xf>
    <xf numFmtId="0" fontId="0" fillId="4" borderId="4" xfId="0" applyFill="1" applyBorder="1" applyAlignment="1">
      <alignment/>
    </xf>
    <xf numFmtId="0" fontId="1" fillId="5" borderId="5" xfId="0" applyFont="1" applyFill="1" applyBorder="1" applyAlignment="1">
      <alignment/>
    </xf>
    <xf numFmtId="0" fontId="0" fillId="4" borderId="6" xfId="0" applyFont="1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0" xfId="0" applyFill="1" applyAlignment="1">
      <alignment/>
    </xf>
    <xf numFmtId="0" fontId="0" fillId="4" borderId="9" xfId="0" applyFill="1" applyBorder="1" applyAlignment="1">
      <alignment/>
    </xf>
    <xf numFmtId="0" fontId="0" fillId="4" borderId="10" xfId="0" applyFont="1" applyFill="1" applyBorder="1" applyAlignment="1">
      <alignment/>
    </xf>
    <xf numFmtId="0" fontId="1" fillId="3" borderId="11" xfId="0" applyFont="1" applyFill="1" applyBorder="1" applyAlignment="1">
      <alignment/>
    </xf>
    <xf numFmtId="0" fontId="0" fillId="4" borderId="0" xfId="0" applyFont="1" applyFill="1" applyAlignment="1">
      <alignment horizontal="right"/>
    </xf>
    <xf numFmtId="164" fontId="0" fillId="5" borderId="12" xfId="0" applyNumberFormat="1" applyFill="1" applyBorder="1" applyAlignment="1">
      <alignment/>
    </xf>
    <xf numFmtId="0" fontId="1" fillId="3" borderId="13" xfId="0" applyFont="1" applyFill="1" applyBorder="1" applyAlignment="1">
      <alignment/>
    </xf>
    <xf numFmtId="0" fontId="0" fillId="4" borderId="14" xfId="0" applyFont="1" applyFill="1" applyBorder="1" applyAlignment="1">
      <alignment/>
    </xf>
    <xf numFmtId="0" fontId="1" fillId="3" borderId="15" xfId="0" applyFont="1" applyFill="1" applyBorder="1" applyAlignment="1">
      <alignment/>
    </xf>
    <xf numFmtId="2" fontId="0" fillId="5" borderId="12" xfId="0" applyNumberFormat="1" applyFill="1" applyBorder="1" applyAlignment="1">
      <alignment/>
    </xf>
    <xf numFmtId="0" fontId="0" fillId="4" borderId="16" xfId="0" applyFill="1" applyBorder="1" applyAlignment="1">
      <alignment/>
    </xf>
    <xf numFmtId="0" fontId="0" fillId="4" borderId="17" xfId="0" applyFill="1" applyBorder="1" applyAlignment="1">
      <alignment/>
    </xf>
    <xf numFmtId="0" fontId="0" fillId="4" borderId="18" xfId="0" applyFill="1" applyBorder="1" applyAlignment="1">
      <alignment/>
    </xf>
    <xf numFmtId="0" fontId="3" fillId="2" borderId="7" xfId="0" applyFont="1" applyFill="1" applyBorder="1" applyAlignment="1">
      <alignment/>
    </xf>
    <xf numFmtId="0" fontId="4" fillId="6" borderId="0" xfId="0" applyFont="1" applyFill="1" applyAlignment="1">
      <alignment/>
    </xf>
    <xf numFmtId="0" fontId="4" fillId="6" borderId="9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6" borderId="7" xfId="0" applyFill="1" applyBorder="1" applyAlignment="1">
      <alignment/>
    </xf>
    <xf numFmtId="0" fontId="0" fillId="6" borderId="8" xfId="0" applyFill="1" applyBorder="1" applyAlignment="1">
      <alignment/>
    </xf>
    <xf numFmtId="0" fontId="0" fillId="6" borderId="0" xfId="0" applyFill="1" applyAlignment="1">
      <alignment/>
    </xf>
    <xf numFmtId="0" fontId="0" fillId="6" borderId="9" xfId="0" applyFill="1" applyBorder="1" applyAlignment="1">
      <alignment/>
    </xf>
    <xf numFmtId="0" fontId="0" fillId="6" borderId="10" xfId="0" applyFont="1" applyFill="1" applyBorder="1" applyAlignment="1">
      <alignment/>
    </xf>
    <xf numFmtId="0" fontId="0" fillId="6" borderId="19" xfId="0" applyFont="1" applyFill="1" applyBorder="1" applyAlignment="1">
      <alignment/>
    </xf>
    <xf numFmtId="0" fontId="1" fillId="3" borderId="12" xfId="0" applyFont="1" applyFill="1" applyBorder="1" applyAlignment="1">
      <alignment/>
    </xf>
    <xf numFmtId="0" fontId="0" fillId="6" borderId="0" xfId="0" applyFont="1" applyFill="1" applyAlignment="1">
      <alignment horizontal="right"/>
    </xf>
    <xf numFmtId="0" fontId="0" fillId="5" borderId="11" xfId="0" applyFill="1" applyBorder="1" applyAlignment="1">
      <alignment/>
    </xf>
    <xf numFmtId="0" fontId="1" fillId="6" borderId="7" xfId="0" applyFont="1" applyFill="1" applyBorder="1" applyAlignment="1">
      <alignment/>
    </xf>
    <xf numFmtId="0" fontId="0" fillId="6" borderId="0" xfId="0" applyFill="1" applyBorder="1" applyAlignment="1">
      <alignment/>
    </xf>
    <xf numFmtId="2" fontId="0" fillId="5" borderId="15" xfId="0" applyNumberFormat="1" applyFill="1" applyBorder="1" applyAlignment="1">
      <alignment/>
    </xf>
    <xf numFmtId="0" fontId="0" fillId="6" borderId="20" xfId="0" applyFont="1" applyFill="1" applyBorder="1" applyAlignment="1">
      <alignment/>
    </xf>
    <xf numFmtId="0" fontId="1" fillId="7" borderId="12" xfId="0" applyFont="1" applyFill="1" applyBorder="1" applyAlignment="1">
      <alignment/>
    </xf>
    <xf numFmtId="2" fontId="0" fillId="6" borderId="0" xfId="0" applyNumberFormat="1" applyFill="1" applyAlignment="1">
      <alignment/>
    </xf>
    <xf numFmtId="0" fontId="0" fillId="6" borderId="21" xfId="0" applyFont="1" applyFill="1" applyBorder="1" applyAlignment="1">
      <alignment/>
    </xf>
    <xf numFmtId="2" fontId="0" fillId="5" borderId="11" xfId="0" applyNumberFormat="1" applyFill="1" applyBorder="1" applyAlignment="1">
      <alignment/>
    </xf>
    <xf numFmtId="0" fontId="0" fillId="6" borderId="22" xfId="0" applyFont="1" applyFill="1" applyBorder="1" applyAlignment="1">
      <alignment/>
    </xf>
    <xf numFmtId="0" fontId="0" fillId="0" borderId="0" xfId="0" applyBorder="1" applyAlignment="1">
      <alignment/>
    </xf>
    <xf numFmtId="0" fontId="0" fillId="6" borderId="0" xfId="0" applyFont="1" applyFill="1" applyBorder="1" applyAlignment="1">
      <alignment horizontal="right"/>
    </xf>
    <xf numFmtId="0" fontId="0" fillId="6" borderId="17" xfId="0" applyFill="1" applyBorder="1" applyAlignment="1">
      <alignment/>
    </xf>
    <xf numFmtId="0" fontId="0" fillId="6" borderId="17" xfId="0" applyFont="1" applyFill="1" applyBorder="1" applyAlignment="1">
      <alignment horizontal="right"/>
    </xf>
    <xf numFmtId="0" fontId="0" fillId="6" borderId="18" xfId="0" applyFill="1" applyBorder="1" applyAlignment="1">
      <alignment/>
    </xf>
    <xf numFmtId="0" fontId="0" fillId="8" borderId="23" xfId="0" applyFont="1" applyFill="1" applyBorder="1" applyAlignment="1">
      <alignment/>
    </xf>
    <xf numFmtId="0" fontId="0" fillId="8" borderId="24" xfId="0" applyFill="1" applyBorder="1" applyAlignment="1">
      <alignment/>
    </xf>
    <xf numFmtId="0" fontId="0" fillId="4" borderId="0" xfId="0" applyFill="1" applyBorder="1" applyAlignment="1">
      <alignment/>
    </xf>
    <xf numFmtId="0" fontId="0" fillId="8" borderId="25" xfId="0" applyFont="1" applyFill="1" applyBorder="1" applyAlignment="1">
      <alignment/>
    </xf>
    <xf numFmtId="0" fontId="0" fillId="8" borderId="26" xfId="0" applyFill="1" applyBorder="1" applyAlignment="1">
      <alignment/>
    </xf>
    <xf numFmtId="0" fontId="0" fillId="4" borderId="0" xfId="0" applyFont="1" applyFill="1" applyAlignment="1">
      <alignment/>
    </xf>
    <xf numFmtId="0" fontId="1" fillId="4" borderId="0" xfId="0" applyFont="1" applyFill="1" applyBorder="1" applyAlignment="1">
      <alignment horizontal="left"/>
    </xf>
    <xf numFmtId="0" fontId="0" fillId="7" borderId="0" xfId="0" applyFont="1" applyFill="1" applyBorder="1" applyAlignment="1">
      <alignment horizontal="right"/>
    </xf>
    <xf numFmtId="0" fontId="0" fillId="5" borderId="12" xfId="0" applyFill="1" applyBorder="1" applyAlignment="1">
      <alignment/>
    </xf>
    <xf numFmtId="0" fontId="0" fillId="4" borderId="27" xfId="0" applyFill="1" applyBorder="1" applyAlignment="1">
      <alignment/>
    </xf>
    <xf numFmtId="0" fontId="0" fillId="8" borderId="28" xfId="0" applyFont="1" applyFill="1" applyBorder="1" applyAlignment="1">
      <alignment/>
    </xf>
    <xf numFmtId="0" fontId="0" fillId="8" borderId="29" xfId="0" applyFill="1" applyBorder="1" applyAlignment="1">
      <alignment/>
    </xf>
    <xf numFmtId="0" fontId="0" fillId="6" borderId="30" xfId="0" applyFill="1" applyBorder="1" applyAlignment="1">
      <alignment/>
    </xf>
    <xf numFmtId="0" fontId="0" fillId="6" borderId="14" xfId="0" applyFont="1" applyFill="1" applyBorder="1" applyAlignment="1">
      <alignment/>
    </xf>
    <xf numFmtId="1" fontId="0" fillId="6" borderId="0" xfId="0" applyNumberFormat="1" applyFill="1" applyAlignment="1">
      <alignment/>
    </xf>
    <xf numFmtId="0" fontId="0" fillId="9" borderId="7" xfId="0" applyFont="1" applyFill="1" applyBorder="1" applyAlignment="1">
      <alignment/>
    </xf>
    <xf numFmtId="1" fontId="0" fillId="5" borderId="12" xfId="0" applyNumberForma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NumberFormat="1" applyAlignment="1">
      <alignment/>
    </xf>
    <xf numFmtId="0" fontId="0" fillId="6" borderId="31" xfId="0" applyFill="1" applyBorder="1" applyAlignment="1">
      <alignment/>
    </xf>
    <xf numFmtId="0" fontId="0" fillId="6" borderId="16" xfId="0" applyFill="1" applyBorder="1" applyAlignment="1">
      <alignment/>
    </xf>
    <xf numFmtId="0" fontId="1" fillId="4" borderId="7" xfId="0" applyFont="1" applyFill="1" applyBorder="1" applyAlignment="1">
      <alignment/>
    </xf>
    <xf numFmtId="2" fontId="1" fillId="7" borderId="12" xfId="0" applyNumberFormat="1" applyFont="1" applyFill="1" applyBorder="1" applyAlignment="1">
      <alignment/>
    </xf>
    <xf numFmtId="0" fontId="6" fillId="4" borderId="9" xfId="0" applyFont="1" applyFill="1" applyBorder="1" applyAlignment="1">
      <alignment/>
    </xf>
    <xf numFmtId="0" fontId="1" fillId="4" borderId="21" xfId="0" applyFont="1" applyFill="1" applyBorder="1" applyAlignment="1">
      <alignment/>
    </xf>
    <xf numFmtId="2" fontId="0" fillId="5" borderId="13" xfId="0" applyNumberFormat="1" applyFill="1" applyBorder="1" applyAlignment="1">
      <alignment/>
    </xf>
    <xf numFmtId="2" fontId="0" fillId="6" borderId="0" xfId="0" applyNumberFormat="1" applyFill="1" applyBorder="1" applyAlignment="1">
      <alignment/>
    </xf>
    <xf numFmtId="0" fontId="0" fillId="4" borderId="32" xfId="0" applyFont="1" applyFill="1" applyBorder="1" applyAlignment="1">
      <alignment/>
    </xf>
    <xf numFmtId="0" fontId="1" fillId="3" borderId="33" xfId="0" applyFont="1" applyFill="1" applyBorder="1" applyAlignment="1">
      <alignment/>
    </xf>
    <xf numFmtId="0" fontId="0" fillId="4" borderId="21" xfId="0" applyFont="1" applyFill="1" applyBorder="1" applyAlignment="1">
      <alignment/>
    </xf>
    <xf numFmtId="0" fontId="0" fillId="9" borderId="8" xfId="0" applyFont="1" applyFill="1" applyBorder="1" applyAlignment="1">
      <alignment/>
    </xf>
    <xf numFmtId="0" fontId="0" fillId="6" borderId="7" xfId="0" applyFont="1" applyFill="1" applyBorder="1" applyAlignment="1">
      <alignment/>
    </xf>
    <xf numFmtId="2" fontId="1" fillId="3" borderId="11" xfId="0" applyNumberFormat="1" applyFont="1" applyFill="1" applyBorder="1" applyAlignment="1">
      <alignment horizontal="left"/>
    </xf>
    <xf numFmtId="0" fontId="0" fillId="6" borderId="0" xfId="0" applyFont="1" applyFill="1" applyBorder="1" applyAlignment="1">
      <alignment/>
    </xf>
    <xf numFmtId="164" fontId="0" fillId="5" borderId="11" xfId="0" applyNumberFormat="1" applyFont="1" applyFill="1" applyBorder="1" applyAlignment="1">
      <alignment horizontal="right"/>
    </xf>
    <xf numFmtId="2" fontId="1" fillId="3" borderId="13" xfId="0" applyNumberFormat="1" applyFont="1" applyFill="1" applyBorder="1" applyAlignment="1">
      <alignment horizontal="left"/>
    </xf>
    <xf numFmtId="164" fontId="0" fillId="5" borderId="13" xfId="0" applyNumberFormat="1" applyFont="1" applyFill="1" applyBorder="1" applyAlignment="1">
      <alignment horizontal="right"/>
    </xf>
    <xf numFmtId="2" fontId="1" fillId="3" borderId="34" xfId="0" applyNumberFormat="1" applyFont="1" applyFill="1" applyBorder="1" applyAlignment="1">
      <alignment horizontal="left"/>
    </xf>
    <xf numFmtId="0" fontId="1" fillId="6" borderId="0" xfId="0" applyFont="1" applyFill="1" applyBorder="1" applyAlignment="1">
      <alignment/>
    </xf>
    <xf numFmtId="164" fontId="1" fillId="5" borderId="13" xfId="0" applyNumberFormat="1" applyFont="1" applyFill="1" applyBorder="1" applyAlignment="1">
      <alignment horizontal="right"/>
    </xf>
    <xf numFmtId="2" fontId="1" fillId="3" borderId="15" xfId="0" applyNumberFormat="1" applyFont="1" applyFill="1" applyBorder="1" applyAlignment="1">
      <alignment horizontal="left"/>
    </xf>
    <xf numFmtId="10" fontId="0" fillId="0" borderId="0" xfId="0" applyNumberFormat="1" applyAlignment="1">
      <alignment/>
    </xf>
    <xf numFmtId="164" fontId="7" fillId="5" borderId="13" xfId="0" applyNumberFormat="1" applyFont="1" applyFill="1" applyBorder="1" applyAlignment="1">
      <alignment horizontal="right"/>
    </xf>
    <xf numFmtId="2" fontId="0" fillId="6" borderId="9" xfId="0" applyNumberFormat="1" applyFont="1" applyFill="1" applyBorder="1" applyAlignment="1">
      <alignment horizontal="left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2" fontId="0" fillId="6" borderId="9" xfId="0" applyNumberFormat="1" applyFill="1" applyBorder="1" applyAlignment="1">
      <alignment/>
    </xf>
    <xf numFmtId="0" fontId="0" fillId="6" borderId="35" xfId="0" applyFont="1" applyFill="1" applyBorder="1" applyAlignment="1">
      <alignment/>
    </xf>
    <xf numFmtId="0" fontId="0" fillId="0" borderId="37" xfId="0" applyBorder="1" applyAlignment="1">
      <alignment/>
    </xf>
    <xf numFmtId="10" fontId="0" fillId="0" borderId="0" xfId="0" applyNumberFormat="1" applyFill="1" applyAlignment="1">
      <alignment/>
    </xf>
    <xf numFmtId="0" fontId="0" fillId="6" borderId="38" xfId="0" applyFont="1" applyFill="1" applyBorder="1" applyAlignment="1">
      <alignment/>
    </xf>
    <xf numFmtId="164" fontId="0" fillId="5" borderId="15" xfId="0" applyNumberFormat="1" applyFont="1" applyFill="1" applyBorder="1" applyAlignment="1">
      <alignment horizontal="right"/>
    </xf>
    <xf numFmtId="2" fontId="0" fillId="6" borderId="0" xfId="0" applyNumberFormat="1" applyFont="1" applyFill="1" applyBorder="1" applyAlignment="1">
      <alignment horizontal="left"/>
    </xf>
    <xf numFmtId="0" fontId="0" fillId="6" borderId="8" xfId="0" applyFont="1" applyFill="1" applyBorder="1" applyAlignment="1">
      <alignment/>
    </xf>
    <xf numFmtId="0" fontId="0" fillId="6" borderId="17" xfId="0" applyFont="1" applyFill="1" applyBorder="1" applyAlignment="1">
      <alignment/>
    </xf>
    <xf numFmtId="164" fontId="0" fillId="6" borderId="17" xfId="0" applyNumberFormat="1" applyFont="1" applyFill="1" applyBorder="1" applyAlignment="1">
      <alignment horizontal="right"/>
    </xf>
    <xf numFmtId="0" fontId="8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30" xfId="0" applyFill="1" applyBorder="1" applyAlignment="1">
      <alignment/>
    </xf>
    <xf numFmtId="0" fontId="0" fillId="0" borderId="9" xfId="0" applyBorder="1" applyAlignment="1">
      <alignment/>
    </xf>
    <xf numFmtId="0" fontId="0" fillId="2" borderId="9" xfId="0" applyFill="1" applyBorder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Leistungskurven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Generator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Sheet2!$H$7:$H$33</c:f>
              <c:numCache>
                <c:ptCount val="27"/>
                <c:pt idx="0">
                  <c:v>2</c:v>
                </c:pt>
                <c:pt idx="1">
                  <c:v>2.5</c:v>
                </c:pt>
                <c:pt idx="2">
                  <c:v>3</c:v>
                </c:pt>
                <c:pt idx="3">
                  <c:v>3.5</c:v>
                </c:pt>
                <c:pt idx="4">
                  <c:v>4</c:v>
                </c:pt>
                <c:pt idx="5">
                  <c:v>4.5</c:v>
                </c:pt>
                <c:pt idx="6">
                  <c:v>5</c:v>
                </c:pt>
                <c:pt idx="7">
                  <c:v>5.5</c:v>
                </c:pt>
                <c:pt idx="8">
                  <c:v>6</c:v>
                </c:pt>
                <c:pt idx="9">
                  <c:v>6.5</c:v>
                </c:pt>
                <c:pt idx="10">
                  <c:v>7</c:v>
                </c:pt>
                <c:pt idx="11">
                  <c:v>7.5</c:v>
                </c:pt>
                <c:pt idx="12">
                  <c:v>8</c:v>
                </c:pt>
                <c:pt idx="13">
                  <c:v>8.5</c:v>
                </c:pt>
                <c:pt idx="14">
                  <c:v>9</c:v>
                </c:pt>
                <c:pt idx="15">
                  <c:v>9.5</c:v>
                </c:pt>
                <c:pt idx="16">
                  <c:v>10</c:v>
                </c:pt>
                <c:pt idx="17">
                  <c:v>10.5</c:v>
                </c:pt>
                <c:pt idx="18">
                  <c:v>11</c:v>
                </c:pt>
                <c:pt idx="19">
                  <c:v>11.5</c:v>
                </c:pt>
                <c:pt idx="20">
                  <c:v>12</c:v>
                </c:pt>
              </c:numCache>
            </c:numRef>
          </c:xVal>
          <c:yVal>
            <c:numRef>
              <c:f>Sheet2!$J$7:$J$33</c:f>
              <c:numCache>
                <c:ptCount val="27"/>
                <c:pt idx="0">
                  <c:v>1.2000000000000002</c:v>
                </c:pt>
                <c:pt idx="1">
                  <c:v>2.4000000000000004</c:v>
                </c:pt>
                <c:pt idx="2">
                  <c:v>4.800000000000001</c:v>
                </c:pt>
                <c:pt idx="3">
                  <c:v>7.199999999999999</c:v>
                </c:pt>
                <c:pt idx="4">
                  <c:v>10.8</c:v>
                </c:pt>
                <c:pt idx="5">
                  <c:v>15.600000000000001</c:v>
                </c:pt>
                <c:pt idx="6">
                  <c:v>20.4</c:v>
                </c:pt>
                <c:pt idx="7">
                  <c:v>26.400000000000002</c:v>
                </c:pt>
                <c:pt idx="8">
                  <c:v>32.400000000000006</c:v>
                </c:pt>
                <c:pt idx="9">
                  <c:v>39.599999999999994</c:v>
                </c:pt>
                <c:pt idx="10">
                  <c:v>46.8</c:v>
                </c:pt>
                <c:pt idx="11">
                  <c:v>55.199999999999996</c:v>
                </c:pt>
                <c:pt idx="12">
                  <c:v>63.599999999999994</c:v>
                </c:pt>
                <c:pt idx="13">
                  <c:v>72</c:v>
                </c:pt>
                <c:pt idx="14">
                  <c:v>81.6</c:v>
                </c:pt>
                <c:pt idx="15">
                  <c:v>91.19999999999999</c:v>
                </c:pt>
                <c:pt idx="16">
                  <c:v>100.80000000000001</c:v>
                </c:pt>
                <c:pt idx="17">
                  <c:v>111.60000000000001</c:v>
                </c:pt>
                <c:pt idx="18">
                  <c:v>122.39999999999999</c:v>
                </c:pt>
                <c:pt idx="19">
                  <c:v>133.2</c:v>
                </c:pt>
                <c:pt idx="20">
                  <c:v>144</c:v>
                </c:pt>
              </c:numCache>
            </c:numRef>
          </c:yVal>
          <c:smooth val="1"/>
        </c:ser>
        <c:ser>
          <c:idx val="1"/>
          <c:order val="1"/>
          <c:tx>
            <c:v>Repeller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Sheet2!$H$7:$H$27</c:f>
              <c:numCache>
                <c:ptCount val="21"/>
                <c:pt idx="0">
                  <c:v>2</c:v>
                </c:pt>
                <c:pt idx="1">
                  <c:v>2.5</c:v>
                </c:pt>
                <c:pt idx="2">
                  <c:v>3</c:v>
                </c:pt>
                <c:pt idx="3">
                  <c:v>3.5</c:v>
                </c:pt>
                <c:pt idx="4">
                  <c:v>4</c:v>
                </c:pt>
                <c:pt idx="5">
                  <c:v>4.5</c:v>
                </c:pt>
                <c:pt idx="6">
                  <c:v>5</c:v>
                </c:pt>
                <c:pt idx="7">
                  <c:v>5.5</c:v>
                </c:pt>
                <c:pt idx="8">
                  <c:v>6</c:v>
                </c:pt>
                <c:pt idx="9">
                  <c:v>6.5</c:v>
                </c:pt>
                <c:pt idx="10">
                  <c:v>7</c:v>
                </c:pt>
                <c:pt idx="11">
                  <c:v>7.5</c:v>
                </c:pt>
                <c:pt idx="12">
                  <c:v>8</c:v>
                </c:pt>
                <c:pt idx="13">
                  <c:v>8.5</c:v>
                </c:pt>
                <c:pt idx="14">
                  <c:v>9</c:v>
                </c:pt>
                <c:pt idx="15">
                  <c:v>9.5</c:v>
                </c:pt>
                <c:pt idx="16">
                  <c:v>10</c:v>
                </c:pt>
                <c:pt idx="17">
                  <c:v>10.5</c:v>
                </c:pt>
                <c:pt idx="18">
                  <c:v>11</c:v>
                </c:pt>
                <c:pt idx="19">
                  <c:v>11.5</c:v>
                </c:pt>
                <c:pt idx="20">
                  <c:v>12</c:v>
                </c:pt>
              </c:numCache>
            </c:numRef>
          </c:xVal>
          <c:yVal>
            <c:numRef>
              <c:f>Sheet2!$I$7:$I$27</c:f>
              <c:numCache>
                <c:ptCount val="21"/>
                <c:pt idx="0">
                  <c:v>1.6693168564799998</c:v>
                </c:pt>
                <c:pt idx="1">
                  <c:v>3.2603844853125</c:v>
                </c:pt>
                <c:pt idx="2">
                  <c:v>5.63394439062</c:v>
                </c:pt>
                <c:pt idx="3">
                  <c:v>8.9464950276975</c:v>
                </c:pt>
                <c:pt idx="4">
                  <c:v>13.354534851839999</c:v>
                </c:pt>
                <c:pt idx="5">
                  <c:v>19.0145623183425</c:v>
                </c:pt>
                <c:pt idx="6">
                  <c:v>26.0830758825</c:v>
                </c:pt>
                <c:pt idx="7">
                  <c:v>34.7165739996075</c:v>
                </c:pt>
                <c:pt idx="8">
                  <c:v>45.07155512496</c:v>
                </c:pt>
                <c:pt idx="9">
                  <c:v>57.3045177138525</c:v>
                </c:pt>
                <c:pt idx="10">
                  <c:v>71.57196022158</c:v>
                </c:pt>
                <c:pt idx="11">
                  <c:v>88.03038110343749</c:v>
                </c:pt>
                <c:pt idx="12">
                  <c:v>106.83627881471999</c:v>
                </c:pt>
                <c:pt idx="13">
                  <c:v>128.1461518107225</c:v>
                </c:pt>
                <c:pt idx="14">
                  <c:v>152.11649854674</c:v>
                </c:pt>
                <c:pt idx="15">
                  <c:v>178.90381747806748</c:v>
                </c:pt>
                <c:pt idx="16">
                  <c:v>208.66460706</c:v>
                </c:pt>
                <c:pt idx="17">
                  <c:v>241.55536574783247</c:v>
                </c:pt>
                <c:pt idx="18">
                  <c:v>277.73259199686</c:v>
                </c:pt>
                <c:pt idx="19">
                  <c:v>317.3527842623775</c:v>
                </c:pt>
                <c:pt idx="20">
                  <c:v>360.57244099968</c:v>
                </c:pt>
              </c:numCache>
            </c:numRef>
          </c:yVal>
          <c:smooth val="1"/>
        </c:ser>
        <c:axId val="19635861"/>
        <c:axId val="45502254"/>
      </c:scatterChart>
      <c:valAx>
        <c:axId val="196358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Windgeschwindigkeit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502254"/>
        <c:crossesAt val="0"/>
        <c:crossBetween val="midCat"/>
        <c:dispUnits/>
        <c:majorUnit val="1"/>
      </c:valAx>
      <c:valAx>
        <c:axId val="455022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Leistung (W)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635861"/>
        <c:crossesAt val="0"/>
        <c:crossBetween val="midCat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Leistungskurven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Sheet3!$H$7:$H$33</c:f>
              <c:numCache>
                <c:ptCount val="27"/>
                <c:pt idx="0">
                  <c:v>2</c:v>
                </c:pt>
                <c:pt idx="1">
                  <c:v>2.5</c:v>
                </c:pt>
                <c:pt idx="2">
                  <c:v>3</c:v>
                </c:pt>
                <c:pt idx="3">
                  <c:v>3.5</c:v>
                </c:pt>
                <c:pt idx="4">
                  <c:v>4</c:v>
                </c:pt>
                <c:pt idx="5">
                  <c:v>4.5</c:v>
                </c:pt>
                <c:pt idx="6">
                  <c:v>5</c:v>
                </c:pt>
                <c:pt idx="7">
                  <c:v>5.5</c:v>
                </c:pt>
                <c:pt idx="8">
                  <c:v>6</c:v>
                </c:pt>
                <c:pt idx="9">
                  <c:v>6.5</c:v>
                </c:pt>
                <c:pt idx="10">
                  <c:v>7</c:v>
                </c:pt>
                <c:pt idx="11">
                  <c:v>7.5</c:v>
                </c:pt>
                <c:pt idx="12">
                  <c:v>8</c:v>
                </c:pt>
                <c:pt idx="13">
                  <c:v>8.5</c:v>
                </c:pt>
                <c:pt idx="14">
                  <c:v>9</c:v>
                </c:pt>
                <c:pt idx="15">
                  <c:v>9.5</c:v>
                </c:pt>
                <c:pt idx="16">
                  <c:v>10</c:v>
                </c:pt>
                <c:pt idx="17">
                  <c:v>10.5</c:v>
                </c:pt>
                <c:pt idx="18">
                  <c:v>11</c:v>
                </c:pt>
                <c:pt idx="19">
                  <c:v>11.5</c:v>
                </c:pt>
                <c:pt idx="20">
                  <c:v>12</c:v>
                </c:pt>
              </c:numCache>
            </c:numRef>
          </c:xVal>
          <c:yVal>
            <c:numRef>
              <c:f>Sheet3!$J$7:$J$33</c:f>
              <c:numCache>
                <c:ptCount val="27"/>
                <c:pt idx="0">
                  <c:v>1.2000000000000002</c:v>
                </c:pt>
                <c:pt idx="1">
                  <c:v>2.4000000000000004</c:v>
                </c:pt>
                <c:pt idx="2">
                  <c:v>4.800000000000001</c:v>
                </c:pt>
                <c:pt idx="3">
                  <c:v>8.399999999999999</c:v>
                </c:pt>
                <c:pt idx="4">
                  <c:v>12</c:v>
                </c:pt>
                <c:pt idx="5">
                  <c:v>16.799999999999997</c:v>
                </c:pt>
                <c:pt idx="6">
                  <c:v>22.799999999999997</c:v>
                </c:pt>
                <c:pt idx="7">
                  <c:v>28.799999999999997</c:v>
                </c:pt>
                <c:pt idx="8">
                  <c:v>36</c:v>
                </c:pt>
                <c:pt idx="9">
                  <c:v>44.400000000000006</c:v>
                </c:pt>
                <c:pt idx="10">
                  <c:v>54</c:v>
                </c:pt>
                <c:pt idx="11">
                  <c:v>63.599999999999994</c:v>
                </c:pt>
                <c:pt idx="12">
                  <c:v>74.4</c:v>
                </c:pt>
                <c:pt idx="13">
                  <c:v>85.19999999999999</c:v>
                </c:pt>
                <c:pt idx="14">
                  <c:v>97.19999999999999</c:v>
                </c:pt>
                <c:pt idx="15">
                  <c:v>109.19999999999999</c:v>
                </c:pt>
                <c:pt idx="16">
                  <c:v>122.39999999999999</c:v>
                </c:pt>
                <c:pt idx="17">
                  <c:v>135.60000000000002</c:v>
                </c:pt>
                <c:pt idx="18">
                  <c:v>148.8</c:v>
                </c:pt>
                <c:pt idx="19">
                  <c:v>163.2</c:v>
                </c:pt>
                <c:pt idx="20">
                  <c:v>177.60000000000002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Sheet3!$H$7:$H$27</c:f>
              <c:numCache>
                <c:ptCount val="21"/>
                <c:pt idx="0">
                  <c:v>2</c:v>
                </c:pt>
                <c:pt idx="1">
                  <c:v>2.5</c:v>
                </c:pt>
                <c:pt idx="2">
                  <c:v>3</c:v>
                </c:pt>
                <c:pt idx="3">
                  <c:v>3.5</c:v>
                </c:pt>
                <c:pt idx="4">
                  <c:v>4</c:v>
                </c:pt>
                <c:pt idx="5">
                  <c:v>4.5</c:v>
                </c:pt>
                <c:pt idx="6">
                  <c:v>5</c:v>
                </c:pt>
                <c:pt idx="7">
                  <c:v>5.5</c:v>
                </c:pt>
                <c:pt idx="8">
                  <c:v>6</c:v>
                </c:pt>
                <c:pt idx="9">
                  <c:v>6.5</c:v>
                </c:pt>
                <c:pt idx="10">
                  <c:v>7</c:v>
                </c:pt>
                <c:pt idx="11">
                  <c:v>7.5</c:v>
                </c:pt>
                <c:pt idx="12">
                  <c:v>8</c:v>
                </c:pt>
                <c:pt idx="13">
                  <c:v>8.5</c:v>
                </c:pt>
                <c:pt idx="14">
                  <c:v>9</c:v>
                </c:pt>
                <c:pt idx="15">
                  <c:v>9.5</c:v>
                </c:pt>
                <c:pt idx="16">
                  <c:v>10</c:v>
                </c:pt>
                <c:pt idx="17">
                  <c:v>10.5</c:v>
                </c:pt>
                <c:pt idx="18">
                  <c:v>11</c:v>
                </c:pt>
                <c:pt idx="19">
                  <c:v>11.5</c:v>
                </c:pt>
                <c:pt idx="20">
                  <c:v>12</c:v>
                </c:pt>
              </c:numCache>
            </c:numRef>
          </c:xVal>
          <c:yVal>
            <c:numRef>
              <c:f>Sheet3!$I$7:$I$27</c:f>
              <c:numCache>
                <c:ptCount val="21"/>
                <c:pt idx="0">
                  <c:v>1.6693168564799998</c:v>
                </c:pt>
                <c:pt idx="1">
                  <c:v>3.2603844853125</c:v>
                </c:pt>
                <c:pt idx="2">
                  <c:v>5.63394439062</c:v>
                </c:pt>
                <c:pt idx="3">
                  <c:v>8.9464950276975</c:v>
                </c:pt>
                <c:pt idx="4">
                  <c:v>13.354534851839999</c:v>
                </c:pt>
                <c:pt idx="5">
                  <c:v>19.0145623183425</c:v>
                </c:pt>
                <c:pt idx="6">
                  <c:v>26.0830758825</c:v>
                </c:pt>
                <c:pt idx="7">
                  <c:v>34.7165739996075</c:v>
                </c:pt>
                <c:pt idx="8">
                  <c:v>45.07155512496</c:v>
                </c:pt>
                <c:pt idx="9">
                  <c:v>57.3045177138525</c:v>
                </c:pt>
                <c:pt idx="10">
                  <c:v>71.57196022158</c:v>
                </c:pt>
                <c:pt idx="11">
                  <c:v>88.03038110343749</c:v>
                </c:pt>
                <c:pt idx="12">
                  <c:v>106.83627881471999</c:v>
                </c:pt>
                <c:pt idx="13">
                  <c:v>128.1461518107225</c:v>
                </c:pt>
                <c:pt idx="14">
                  <c:v>152.11649854674</c:v>
                </c:pt>
                <c:pt idx="15">
                  <c:v>178.90381747806748</c:v>
                </c:pt>
                <c:pt idx="16">
                  <c:v>208.66460706</c:v>
                </c:pt>
                <c:pt idx="17">
                  <c:v>241.55536574783247</c:v>
                </c:pt>
                <c:pt idx="18">
                  <c:v>277.73259199686</c:v>
                </c:pt>
                <c:pt idx="19">
                  <c:v>317.3527842623775</c:v>
                </c:pt>
                <c:pt idx="20">
                  <c:v>360.57244099968</c:v>
                </c:pt>
              </c:numCache>
            </c:numRef>
          </c:yVal>
          <c:smooth val="1"/>
        </c:ser>
        <c:axId val="43491647"/>
        <c:axId val="63104776"/>
      </c:scatterChart>
      <c:valAx>
        <c:axId val="434916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Windgeschwindigkeit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104776"/>
        <c:crossesAt val="0"/>
        <c:crossBetween val="midCat"/>
        <c:dispUnits/>
        <c:majorUnit val="1"/>
      </c:valAx>
      <c:valAx>
        <c:axId val="631047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Leistung (W)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491647"/>
        <c:crossesAt val="0"/>
        <c:crossBetween val="midCat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95</xdr:row>
      <xdr:rowOff>228600</xdr:rowOff>
    </xdr:from>
    <xdr:to>
      <xdr:col>7</xdr:col>
      <xdr:colOff>9525</xdr:colOff>
      <xdr:row>124</xdr:row>
      <xdr:rowOff>0</xdr:rowOff>
    </xdr:to>
    <xdr:graphicFrame>
      <xdr:nvGraphicFramePr>
        <xdr:cNvPr id="1" name="Chart 1"/>
        <xdr:cNvGraphicFramePr/>
      </xdr:nvGraphicFramePr>
      <xdr:xfrm>
        <a:off x="295275" y="15697200"/>
        <a:ext cx="83915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124</xdr:row>
      <xdr:rowOff>219075</xdr:rowOff>
    </xdr:from>
    <xdr:to>
      <xdr:col>7</xdr:col>
      <xdr:colOff>9525</xdr:colOff>
      <xdr:row>154</xdr:row>
      <xdr:rowOff>152400</xdr:rowOff>
    </xdr:to>
    <xdr:graphicFrame>
      <xdr:nvGraphicFramePr>
        <xdr:cNvPr id="2" name="Chart 2"/>
        <xdr:cNvGraphicFramePr/>
      </xdr:nvGraphicFramePr>
      <xdr:xfrm>
        <a:off x="304800" y="20450175"/>
        <a:ext cx="8382000" cy="4857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9</xdr:col>
      <xdr:colOff>85725</xdr:colOff>
      <xdr:row>2</xdr:row>
      <xdr:rowOff>57150</xdr:rowOff>
    </xdr:from>
    <xdr:to>
      <xdr:col>15</xdr:col>
      <xdr:colOff>600075</xdr:colOff>
      <xdr:row>25</xdr:row>
      <xdr:rowOff>133350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82200" y="447675"/>
          <a:ext cx="4171950" cy="3800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2"/>
  <sheetViews>
    <sheetView tabSelected="1" workbookViewId="0" topLeftCell="A1">
      <selection activeCell="J34" sqref="J34"/>
    </sheetView>
  </sheetViews>
  <sheetFormatPr defaultColWidth="11.421875" defaultRowHeight="12.75"/>
  <cols>
    <col min="1" max="1" width="4.421875" style="0" customWidth="1"/>
    <col min="2" max="2" width="36.57421875" style="0" customWidth="1"/>
    <col min="3" max="3" width="18.00390625" style="0" customWidth="1"/>
    <col min="4" max="4" width="9.140625" style="0" customWidth="1"/>
    <col min="5" max="5" width="28.57421875" style="0" customWidth="1"/>
    <col min="6" max="6" width="17.7109375" style="0" customWidth="1"/>
    <col min="7" max="7" width="15.7109375" style="0" customWidth="1"/>
    <col min="8" max="16384" width="9.140625" style="0" customWidth="1"/>
  </cols>
  <sheetData>
    <row r="1" s="1" customFormat="1" ht="18">
      <c r="B1" s="2" t="s">
        <v>128</v>
      </c>
    </row>
    <row r="2" ht="12.75">
      <c r="G2" s="3"/>
    </row>
    <row r="3" spans="2:7" ht="12.75">
      <c r="B3" s="4" t="s">
        <v>0</v>
      </c>
      <c r="C3" s="5" t="s">
        <v>1</v>
      </c>
      <c r="D3" s="6"/>
      <c r="E3" s="7"/>
      <c r="F3" s="8" t="s">
        <v>2</v>
      </c>
      <c r="G3" s="9" t="s">
        <v>3</v>
      </c>
    </row>
    <row r="4" spans="2:7" ht="12.75">
      <c r="B4" s="10"/>
      <c r="C4" s="11"/>
      <c r="D4" s="12"/>
      <c r="E4" s="12"/>
      <c r="F4" s="12"/>
      <c r="G4" s="13"/>
    </row>
    <row r="5" spans="2:9" ht="12.75">
      <c r="B5" s="14" t="s">
        <v>4</v>
      </c>
      <c r="C5" s="12" t="s">
        <v>5</v>
      </c>
      <c r="D5" s="15">
        <v>4.5</v>
      </c>
      <c r="E5" s="16" t="s">
        <v>6</v>
      </c>
      <c r="F5" s="17">
        <f>(D6*D5*60)/(2*PI()*(D7/2))</f>
        <v>229.1831180523293</v>
      </c>
      <c r="G5" s="13" t="s">
        <v>7</v>
      </c>
      <c r="I5" s="91">
        <f>F73-F74^2*F65</f>
        <v>146.68401109875404</v>
      </c>
    </row>
    <row r="6" spans="2:7" ht="12.75">
      <c r="B6" s="14" t="s">
        <v>8</v>
      </c>
      <c r="C6" s="12" t="s">
        <v>9</v>
      </c>
      <c r="D6" s="18">
        <v>3.2</v>
      </c>
      <c r="E6" s="12"/>
      <c r="F6" s="12"/>
      <c r="G6" s="13"/>
    </row>
    <row r="7" spans="2:7" ht="12.75">
      <c r="B7" s="14" t="s">
        <v>10</v>
      </c>
      <c r="C7" s="19" t="s">
        <v>11</v>
      </c>
      <c r="D7" s="20">
        <v>1.2</v>
      </c>
      <c r="E7" s="16" t="s">
        <v>12</v>
      </c>
      <c r="F7" s="21">
        <f>F5/60</f>
        <v>3.819718634205488</v>
      </c>
      <c r="G7" s="13" t="s">
        <v>13</v>
      </c>
    </row>
    <row r="8" spans="2:7" ht="12.75">
      <c r="B8" s="22"/>
      <c r="C8" s="23"/>
      <c r="D8" s="23"/>
      <c r="E8" s="23"/>
      <c r="F8" s="23"/>
      <c r="G8" s="24"/>
    </row>
    <row r="9" spans="2:10" ht="12.75">
      <c r="B9" s="25" t="s">
        <v>14</v>
      </c>
      <c r="C9" s="26"/>
      <c r="D9" s="26"/>
      <c r="E9" s="26"/>
      <c r="F9" s="26"/>
      <c r="G9" s="27"/>
      <c r="J9" s="28"/>
    </row>
    <row r="10" spans="2:10" ht="12.75">
      <c r="B10" s="29"/>
      <c r="C10" s="30"/>
      <c r="D10" s="31"/>
      <c r="E10" s="31"/>
      <c r="F10" s="31"/>
      <c r="G10" s="32"/>
      <c r="J10" s="28"/>
    </row>
    <row r="11" spans="2:10" ht="12.75">
      <c r="B11" s="33" t="s">
        <v>15</v>
      </c>
      <c r="C11" s="34" t="s">
        <v>16</v>
      </c>
      <c r="D11" s="35">
        <v>9</v>
      </c>
      <c r="E11" s="36" t="s">
        <v>17</v>
      </c>
      <c r="F11" s="37">
        <f>(D14+(D16*2)+D17+D15+(D16*2))*D11/2/1000</f>
        <v>0.459</v>
      </c>
      <c r="G11" s="32" t="s">
        <v>18</v>
      </c>
      <c r="J11" s="28"/>
    </row>
    <row r="12" spans="2:10" ht="12.75">
      <c r="B12" s="38" t="s">
        <v>19</v>
      </c>
      <c r="C12" s="39"/>
      <c r="D12" s="31"/>
      <c r="E12" s="36" t="s">
        <v>20</v>
      </c>
      <c r="F12" s="40">
        <f>F11/(2*PI())*1000</f>
        <v>73.05211887917996</v>
      </c>
      <c r="G12" s="32" t="s">
        <v>21</v>
      </c>
      <c r="J12" s="28"/>
    </row>
    <row r="13" spans="2:10" ht="12.75">
      <c r="B13" s="29" t="s">
        <v>22</v>
      </c>
      <c r="C13" s="41" t="s">
        <v>23</v>
      </c>
      <c r="D13" s="15">
        <v>20</v>
      </c>
      <c r="E13" s="31"/>
      <c r="F13" s="31"/>
      <c r="G13" s="32"/>
      <c r="J13" s="28"/>
    </row>
    <row r="14" spans="2:10" ht="12.75">
      <c r="B14" s="29" t="s">
        <v>24</v>
      </c>
      <c r="C14" s="29" t="s">
        <v>25</v>
      </c>
      <c r="D14" s="18">
        <v>20</v>
      </c>
      <c r="E14" s="36" t="s">
        <v>26</v>
      </c>
      <c r="F14" s="21">
        <f>(F5/60)*F11</f>
        <v>1.753250853100319</v>
      </c>
      <c r="G14" s="32" t="s">
        <v>27</v>
      </c>
      <c r="J14" s="28"/>
    </row>
    <row r="15" spans="2:7" ht="12.75">
      <c r="B15" s="29" t="s">
        <v>28</v>
      </c>
      <c r="C15" s="29" t="s">
        <v>29</v>
      </c>
      <c r="D15" s="18">
        <v>20</v>
      </c>
      <c r="E15" s="31"/>
      <c r="F15" s="31"/>
      <c r="G15" s="32"/>
    </row>
    <row r="16" spans="2:11" ht="12.75">
      <c r="B16" s="29" t="s">
        <v>30</v>
      </c>
      <c r="C16" s="29" t="s">
        <v>31</v>
      </c>
      <c r="D16" s="42">
        <v>15</v>
      </c>
      <c r="E16" s="31"/>
      <c r="F16" s="31"/>
      <c r="G16" s="32"/>
      <c r="K16" s="3"/>
    </row>
    <row r="17" spans="2:11" ht="12.75">
      <c r="B17" s="29" t="s">
        <v>32</v>
      </c>
      <c r="C17" s="29" t="s">
        <v>33</v>
      </c>
      <c r="D17" s="18">
        <v>2</v>
      </c>
      <c r="E17" s="31"/>
      <c r="F17" s="43"/>
      <c r="G17" s="32"/>
      <c r="K17" s="3"/>
    </row>
    <row r="18" spans="2:11" ht="12.75">
      <c r="B18" s="39" t="s">
        <v>34</v>
      </c>
      <c r="C18" s="44" t="s">
        <v>35</v>
      </c>
      <c r="D18" s="20">
        <v>5</v>
      </c>
      <c r="E18" s="36" t="s">
        <v>36</v>
      </c>
      <c r="F18" s="45">
        <f>(D11*(D15+(D16*2)+(D17*2))/PI())/10/1.25+(0.2*D18)+(2*D13/10)+(4*D16/10)</f>
        <v>23.37588837482578</v>
      </c>
      <c r="G18" s="46" t="s">
        <v>37</v>
      </c>
      <c r="H18" s="47"/>
      <c r="I18" s="47"/>
      <c r="K18" s="3"/>
    </row>
    <row r="19" spans="2:11" ht="12.75">
      <c r="B19" s="39"/>
      <c r="C19" s="39"/>
      <c r="D19" s="39"/>
      <c r="E19" s="48" t="s">
        <v>38</v>
      </c>
      <c r="F19" s="40">
        <f>(D11*(D15+(D16*2)+(D17*2))/PI())/10/1.25-(2*D16/10)+(2*D13/10)+(4*D16/10)+2</f>
        <v>21.37588837482578</v>
      </c>
      <c r="G19" s="46" t="s">
        <v>37</v>
      </c>
      <c r="K19" s="3"/>
    </row>
    <row r="20" spans="2:7" ht="12.75">
      <c r="B20" s="49"/>
      <c r="C20" s="49"/>
      <c r="D20" s="49"/>
      <c r="E20" s="50" t="s">
        <v>39</v>
      </c>
      <c r="F20" s="49"/>
      <c r="G20" s="51"/>
    </row>
    <row r="21" spans="2:11" ht="12.75">
      <c r="B21" s="25" t="s">
        <v>40</v>
      </c>
      <c r="C21" s="12"/>
      <c r="D21" s="12"/>
      <c r="E21" s="12"/>
      <c r="F21" s="12"/>
      <c r="G21" s="13"/>
      <c r="H21" s="52" t="s">
        <v>41</v>
      </c>
      <c r="I21" s="53">
        <v>1.43</v>
      </c>
      <c r="K21" s="3"/>
    </row>
    <row r="22" spans="2:11" ht="12.75">
      <c r="B22" s="10"/>
      <c r="C22" s="11"/>
      <c r="D22" s="54"/>
      <c r="E22" s="12"/>
      <c r="F22" s="12"/>
      <c r="G22" s="13"/>
      <c r="H22" s="55" t="s">
        <v>42</v>
      </c>
      <c r="I22" s="56">
        <v>1.4</v>
      </c>
      <c r="K22" s="3"/>
    </row>
    <row r="23" spans="2:11" ht="12.75">
      <c r="B23" s="14" t="s">
        <v>43</v>
      </c>
      <c r="C23" s="11" t="s">
        <v>44</v>
      </c>
      <c r="D23" s="35">
        <v>5</v>
      </c>
      <c r="F23" s="54"/>
      <c r="G23" s="13"/>
      <c r="H23" s="55" t="s">
        <v>45</v>
      </c>
      <c r="I23" s="56">
        <v>1.38</v>
      </c>
      <c r="K23" s="3"/>
    </row>
    <row r="24" spans="2:11" ht="12.75">
      <c r="B24" s="14" t="s">
        <v>46</v>
      </c>
      <c r="C24" s="57" t="s">
        <v>47</v>
      </c>
      <c r="D24" s="42">
        <v>8</v>
      </c>
      <c r="E24" s="58" t="s">
        <v>48</v>
      </c>
      <c r="F24" s="54"/>
      <c r="G24" s="13"/>
      <c r="H24" s="55" t="s">
        <v>49</v>
      </c>
      <c r="I24" s="56">
        <v>1.32</v>
      </c>
      <c r="K24" s="3"/>
    </row>
    <row r="25" spans="2:11" ht="12.75">
      <c r="B25" s="14" t="s">
        <v>50</v>
      </c>
      <c r="C25" s="10" t="s">
        <v>51</v>
      </c>
      <c r="D25" s="18">
        <v>1.32</v>
      </c>
      <c r="E25" s="59" t="s">
        <v>52</v>
      </c>
      <c r="F25" s="60">
        <f>D25-((D25*(D24/(2*D23)))*0.5)</f>
        <v>0.792</v>
      </c>
      <c r="G25" s="13" t="s">
        <v>53</v>
      </c>
      <c r="H25" s="55" t="s">
        <v>54</v>
      </c>
      <c r="I25" s="56">
        <v>1.28</v>
      </c>
      <c r="K25" s="3"/>
    </row>
    <row r="26" spans="2:11" ht="12.75">
      <c r="B26" s="22"/>
      <c r="C26" s="61"/>
      <c r="D26" s="61"/>
      <c r="E26" s="23"/>
      <c r="F26" s="23"/>
      <c r="G26" s="24"/>
      <c r="H26" s="62" t="s">
        <v>55</v>
      </c>
      <c r="I26" s="63">
        <v>1.25</v>
      </c>
      <c r="K26" s="3"/>
    </row>
    <row r="27" spans="2:11" ht="12.75">
      <c r="B27" s="25" t="s">
        <v>56</v>
      </c>
      <c r="C27" s="31"/>
      <c r="D27" s="31"/>
      <c r="E27" s="31"/>
      <c r="F27" s="31"/>
      <c r="G27" s="64"/>
      <c r="K27" s="3"/>
    </row>
    <row r="28" spans="2:7" ht="12.75">
      <c r="B28" s="29"/>
      <c r="C28" s="30"/>
      <c r="D28" s="31"/>
      <c r="E28" s="31"/>
      <c r="F28" s="31"/>
      <c r="G28" s="32"/>
    </row>
    <row r="29" spans="2:7" ht="12.75">
      <c r="B29" s="33" t="s">
        <v>57</v>
      </c>
      <c r="C29" s="31" t="s">
        <v>58</v>
      </c>
      <c r="D29" s="15">
        <v>12</v>
      </c>
      <c r="E29" s="31"/>
      <c r="F29" s="31"/>
      <c r="G29" s="32"/>
    </row>
    <row r="30" spans="2:7" ht="12.75">
      <c r="B30" s="33" t="s">
        <v>59</v>
      </c>
      <c r="C30" s="31" t="s">
        <v>25</v>
      </c>
      <c r="D30" s="18">
        <v>18</v>
      </c>
      <c r="E30" s="31"/>
      <c r="F30" s="31"/>
      <c r="G30" s="32"/>
    </row>
    <row r="31" spans="2:7" ht="12.75">
      <c r="B31" s="33" t="s">
        <v>60</v>
      </c>
      <c r="C31" s="31" t="s">
        <v>61</v>
      </c>
      <c r="D31" s="18">
        <v>18</v>
      </c>
      <c r="E31" s="31"/>
      <c r="F31" s="31"/>
      <c r="G31" s="32"/>
    </row>
    <row r="32" spans="2:7" ht="12.75">
      <c r="B32" s="33" t="s">
        <v>62</v>
      </c>
      <c r="C32" s="31" t="s">
        <v>63</v>
      </c>
      <c r="D32" s="18">
        <v>12</v>
      </c>
      <c r="E32" s="31"/>
      <c r="F32" s="31"/>
      <c r="G32" s="32"/>
    </row>
    <row r="33" spans="2:7" ht="12.75">
      <c r="B33" s="33" t="s">
        <v>64</v>
      </c>
      <c r="C33" s="65" t="s">
        <v>65</v>
      </c>
      <c r="D33" s="20">
        <v>3</v>
      </c>
      <c r="E33" s="31"/>
      <c r="F33" s="31"/>
      <c r="G33" s="32"/>
    </row>
    <row r="34" spans="2:7" ht="12.75">
      <c r="B34" s="29"/>
      <c r="C34" s="31"/>
      <c r="D34" s="31"/>
      <c r="E34" s="30"/>
      <c r="F34" s="66"/>
      <c r="G34" s="32"/>
    </row>
    <row r="35" spans="2:10" ht="12.75">
      <c r="B35" s="67" t="s">
        <v>66</v>
      </c>
      <c r="C35" s="31"/>
      <c r="D35" s="32"/>
      <c r="E35" s="31" t="s">
        <v>67</v>
      </c>
      <c r="F35" s="68">
        <f>((((D29+1.4)/(SQRT(D33)*SQRT(2)))/((2*D32*F25*F7*D30/1000*D31/1000)*(D11/D33))))</f>
        <v>77.51667067628162</v>
      </c>
      <c r="G35" s="32" t="s">
        <v>68</v>
      </c>
      <c r="H35" s="69"/>
      <c r="J35" s="70"/>
    </row>
    <row r="36" spans="2:7" ht="12.75">
      <c r="B36" s="29"/>
      <c r="C36" s="31"/>
      <c r="D36" s="32"/>
      <c r="E36" s="31"/>
      <c r="F36" s="71"/>
      <c r="G36" s="32"/>
    </row>
    <row r="37" spans="2:7" ht="12.75">
      <c r="B37" s="67" t="s">
        <v>69</v>
      </c>
      <c r="C37" s="31"/>
      <c r="D37" s="32"/>
      <c r="E37" s="65" t="s">
        <v>67</v>
      </c>
      <c r="F37" s="68">
        <f>(((D29+1.4)/1.414)/(2*D32*F25*F7*D30/1000*D31/1000))/(D11/D33)</f>
        <v>134.2830903226686</v>
      </c>
      <c r="G37" s="32" t="s">
        <v>68</v>
      </c>
    </row>
    <row r="38" spans="2:7" ht="12.75">
      <c r="B38" s="72"/>
      <c r="C38" s="49"/>
      <c r="D38" s="49"/>
      <c r="E38" s="49"/>
      <c r="F38" s="49"/>
      <c r="G38" s="51"/>
    </row>
    <row r="39" spans="2:7" ht="12.75">
      <c r="B39" s="25" t="s">
        <v>70</v>
      </c>
      <c r="C39" s="12"/>
      <c r="D39" s="12"/>
      <c r="E39" s="12"/>
      <c r="F39" s="12"/>
      <c r="G39" s="13"/>
    </row>
    <row r="40" spans="2:7" ht="12.75">
      <c r="B40" s="10"/>
      <c r="C40" s="11"/>
      <c r="D40" s="12"/>
      <c r="E40" s="12"/>
      <c r="F40" s="12"/>
      <c r="G40" s="13"/>
    </row>
    <row r="41" spans="2:7" ht="12.75">
      <c r="B41" s="14" t="s">
        <v>71</v>
      </c>
      <c r="C41" s="12" t="s">
        <v>72</v>
      </c>
      <c r="D41" s="15">
        <v>0.9</v>
      </c>
      <c r="E41" s="12"/>
      <c r="F41" s="12"/>
      <c r="G41" s="13"/>
    </row>
    <row r="42" spans="2:7" ht="12.75">
      <c r="B42" s="14" t="s">
        <v>73</v>
      </c>
      <c r="C42" s="12" t="s">
        <v>74</v>
      </c>
      <c r="D42" s="18">
        <v>1.8</v>
      </c>
      <c r="E42" s="12"/>
      <c r="F42" s="12"/>
      <c r="G42" s="13"/>
    </row>
    <row r="43" spans="2:7" ht="12.75">
      <c r="B43" s="14" t="s">
        <v>75</v>
      </c>
      <c r="C43" s="10" t="s">
        <v>76</v>
      </c>
      <c r="D43" s="18">
        <v>1</v>
      </c>
      <c r="E43" s="12"/>
      <c r="F43" s="12"/>
      <c r="G43" s="13"/>
    </row>
    <row r="44" spans="2:7" ht="12.75">
      <c r="B44" s="14" t="s">
        <v>77</v>
      </c>
      <c r="C44" s="54" t="s">
        <v>78</v>
      </c>
      <c r="D44" s="18">
        <v>0</v>
      </c>
      <c r="E44" s="12" t="s">
        <v>79</v>
      </c>
      <c r="F44" s="12"/>
      <c r="G44" s="13"/>
    </row>
    <row r="45" spans="2:7" ht="12.75">
      <c r="B45" s="14" t="s">
        <v>80</v>
      </c>
      <c r="C45" s="19" t="s">
        <v>81</v>
      </c>
      <c r="D45" s="20">
        <v>1</v>
      </c>
      <c r="E45" s="12" t="s">
        <v>79</v>
      </c>
      <c r="F45" s="12"/>
      <c r="G45" s="13"/>
    </row>
    <row r="46" spans="2:7" ht="12.75">
      <c r="B46" s="10"/>
      <c r="C46" s="54"/>
      <c r="D46" s="54"/>
      <c r="E46" s="11"/>
      <c r="F46" s="54"/>
      <c r="G46" s="13"/>
    </row>
    <row r="47" spans="2:7" ht="12.75">
      <c r="B47" s="67" t="s">
        <v>66</v>
      </c>
      <c r="C47" s="12"/>
      <c r="D47" s="12"/>
      <c r="E47" s="73" t="s">
        <v>82</v>
      </c>
      <c r="F47" s="74">
        <f>(PI()*((D41/2)*(D41/2))*F35*D43*D42)/D16</f>
        <v>5.917677015994501</v>
      </c>
      <c r="G47" s="13" t="s">
        <v>21</v>
      </c>
    </row>
    <row r="48" spans="2:7" ht="12.75">
      <c r="B48" s="10"/>
      <c r="C48" s="12"/>
      <c r="D48" s="12"/>
      <c r="E48" s="73"/>
      <c r="F48" s="75" t="s">
        <v>83</v>
      </c>
      <c r="G48" s="13"/>
    </row>
    <row r="49" spans="2:7" ht="12.75">
      <c r="B49" s="67" t="s">
        <v>69</v>
      </c>
      <c r="C49" s="12"/>
      <c r="D49" s="12"/>
      <c r="E49" s="76" t="s">
        <v>82</v>
      </c>
      <c r="F49" s="74">
        <f>(PI()*((D41/2)*(D41/2))*F37*D43*D42)/D16</f>
        <v>10.25126531243444</v>
      </c>
      <c r="G49" s="13" t="s">
        <v>21</v>
      </c>
    </row>
    <row r="50" spans="2:7" ht="12.75">
      <c r="B50" s="22"/>
      <c r="C50" s="23"/>
      <c r="D50" s="23"/>
      <c r="E50" s="23"/>
      <c r="F50" s="23"/>
      <c r="G50" s="24"/>
    </row>
    <row r="51" spans="2:7" ht="12.75">
      <c r="B51" s="25" t="s">
        <v>84</v>
      </c>
      <c r="C51" s="31"/>
      <c r="D51" s="31"/>
      <c r="E51" s="31"/>
      <c r="F51" s="31"/>
      <c r="G51" s="32"/>
    </row>
    <row r="52" spans="2:7" ht="12.75">
      <c r="B52" s="29"/>
      <c r="C52" s="31"/>
      <c r="D52" s="31"/>
      <c r="E52" s="39"/>
      <c r="F52" s="31"/>
      <c r="G52" s="32"/>
    </row>
    <row r="53" spans="2:7" ht="12.75">
      <c r="B53" s="67" t="s">
        <v>66</v>
      </c>
      <c r="C53" s="31"/>
      <c r="D53" s="39"/>
      <c r="E53" s="41" t="s">
        <v>85</v>
      </c>
      <c r="F53" s="45">
        <f>D43*F35*(D13*2+D14+D15+D16*2)/1000</f>
        <v>8.526833774390978</v>
      </c>
      <c r="G53" s="32" t="s">
        <v>18</v>
      </c>
    </row>
    <row r="54" spans="2:7" ht="12.75">
      <c r="B54" s="29"/>
      <c r="C54" s="31"/>
      <c r="D54" s="39"/>
      <c r="E54" s="29" t="s">
        <v>86</v>
      </c>
      <c r="F54" s="77">
        <f>F53*D11</f>
        <v>76.7415039695188</v>
      </c>
      <c r="G54" s="32" t="s">
        <v>18</v>
      </c>
    </row>
    <row r="55" spans="2:7" ht="12.75">
      <c r="B55" s="29"/>
      <c r="C55" s="31"/>
      <c r="D55" s="39"/>
      <c r="E55" s="44" t="s">
        <v>87</v>
      </c>
      <c r="F55" s="40">
        <f>100*PI()*(D41/2)^2*(F53/100)*8.96*D11*D43</f>
        <v>437.4346850223135</v>
      </c>
      <c r="G55" s="32" t="s">
        <v>88</v>
      </c>
    </row>
    <row r="56" spans="2:7" ht="12.75">
      <c r="B56" s="29"/>
      <c r="C56" s="31"/>
      <c r="D56" s="39"/>
      <c r="E56" s="39"/>
      <c r="F56" s="78"/>
      <c r="G56" s="32"/>
    </row>
    <row r="57" spans="2:7" ht="12.75">
      <c r="B57" s="67" t="s">
        <v>69</v>
      </c>
      <c r="C57" s="31"/>
      <c r="D57" s="39"/>
      <c r="E57" s="41" t="s">
        <v>85</v>
      </c>
      <c r="F57" s="45">
        <f>D43*F37*(D13*2+D14+D15+D16*2)/1000</f>
        <v>14.771139935493547</v>
      </c>
      <c r="G57" s="32" t="s">
        <v>18</v>
      </c>
    </row>
    <row r="58" spans="2:7" ht="12.75">
      <c r="B58" s="29"/>
      <c r="C58" s="31"/>
      <c r="D58" s="39"/>
      <c r="E58" s="29" t="s">
        <v>86</v>
      </c>
      <c r="F58" s="77">
        <f>F57*D11</f>
        <v>132.94025941944193</v>
      </c>
      <c r="G58" s="32" t="s">
        <v>18</v>
      </c>
    </row>
    <row r="59" spans="2:7" ht="12.75">
      <c r="B59" s="29"/>
      <c r="C59" s="31"/>
      <c r="D59" s="39"/>
      <c r="E59" s="44" t="s">
        <v>87</v>
      </c>
      <c r="F59" s="40">
        <f>100*PI()*(D41/2)^2*(F57/100)*8.96*D11*D43</f>
        <v>757.7735318951537</v>
      </c>
      <c r="G59" s="32" t="s">
        <v>88</v>
      </c>
    </row>
    <row r="60" spans="2:7" ht="12.75">
      <c r="B60" s="72"/>
      <c r="C60" s="49"/>
      <c r="D60" s="49"/>
      <c r="E60" s="49"/>
      <c r="F60" s="49"/>
      <c r="G60" s="51"/>
    </row>
    <row r="61" spans="2:7" ht="12.75">
      <c r="B61" s="25" t="s">
        <v>89</v>
      </c>
      <c r="C61" s="12"/>
      <c r="D61" s="12"/>
      <c r="E61" s="12"/>
      <c r="F61" s="12"/>
      <c r="G61" s="13"/>
    </row>
    <row r="62" spans="2:7" ht="12.75">
      <c r="B62" s="10"/>
      <c r="C62" s="11"/>
      <c r="D62" s="12"/>
      <c r="E62" s="12"/>
      <c r="F62" s="12"/>
      <c r="G62" s="13"/>
    </row>
    <row r="63" spans="2:7" ht="12.75">
      <c r="B63" s="14" t="s">
        <v>90</v>
      </c>
      <c r="C63" s="79" t="s">
        <v>91</v>
      </c>
      <c r="D63" s="80">
        <v>0.0178</v>
      </c>
      <c r="E63" s="12"/>
      <c r="F63" s="12"/>
      <c r="G63" s="13"/>
    </row>
    <row r="64" spans="2:7" ht="12.75">
      <c r="B64" s="10"/>
      <c r="C64" s="12"/>
      <c r="D64" s="12"/>
      <c r="E64" s="11"/>
      <c r="F64" s="54"/>
      <c r="G64" s="13"/>
    </row>
    <row r="65" spans="2:9" ht="12.75">
      <c r="B65" s="67" t="s">
        <v>66</v>
      </c>
      <c r="C65" s="12"/>
      <c r="D65" s="13"/>
      <c r="E65" s="12" t="s">
        <v>92</v>
      </c>
      <c r="F65" s="21">
        <f>(((F53/D43)*D63*D11*2/D33)/((PI()*((D41/2)*(D41/2)))*D43))</f>
        <v>1.4314762574984887</v>
      </c>
      <c r="G65" s="13" t="s">
        <v>93</v>
      </c>
      <c r="I65" s="3"/>
    </row>
    <row r="66" spans="2:9" ht="12.75">
      <c r="B66" s="10"/>
      <c r="C66" s="12"/>
      <c r="D66" s="13"/>
      <c r="E66" s="12"/>
      <c r="F66" s="13"/>
      <c r="G66" s="13"/>
      <c r="I66" s="3"/>
    </row>
    <row r="67" spans="2:9" ht="12.75">
      <c r="B67" s="67" t="s">
        <v>69</v>
      </c>
      <c r="C67" s="12"/>
      <c r="D67" s="13"/>
      <c r="E67" s="81" t="s">
        <v>92</v>
      </c>
      <c r="F67" s="21">
        <f>((((F57/D43)*D63*D11*2/D33)/((PI()*((D41/2)*(D41/2)))*D43)))/3</f>
        <v>0.8265880268223009</v>
      </c>
      <c r="G67" s="13" t="s">
        <v>93</v>
      </c>
      <c r="I67" s="3"/>
    </row>
    <row r="68" spans="2:9" ht="12.75">
      <c r="B68" s="10"/>
      <c r="C68" s="12"/>
      <c r="D68" s="12"/>
      <c r="E68" s="12"/>
      <c r="F68" s="12"/>
      <c r="G68" s="13"/>
      <c r="I68" s="3"/>
    </row>
    <row r="69" spans="2:9" ht="12.75">
      <c r="B69" s="22"/>
      <c r="C69" s="23"/>
      <c r="D69" s="23"/>
      <c r="E69" s="23"/>
      <c r="F69" s="23"/>
      <c r="G69" s="24"/>
      <c r="I69" s="3"/>
    </row>
    <row r="70" spans="2:7" ht="12.75">
      <c r="B70" s="25" t="s">
        <v>94</v>
      </c>
      <c r="C70" s="31"/>
      <c r="D70" s="31"/>
      <c r="E70" s="31"/>
      <c r="F70" s="31"/>
      <c r="G70" s="32"/>
    </row>
    <row r="71" spans="2:7" ht="12.75">
      <c r="B71" s="29" t="s">
        <v>95</v>
      </c>
      <c r="C71" s="31"/>
      <c r="D71" s="31"/>
      <c r="E71" s="31"/>
      <c r="F71" s="31"/>
      <c r="G71" s="32"/>
    </row>
    <row r="72" spans="2:7" ht="12.75">
      <c r="B72" s="29"/>
      <c r="C72" s="31"/>
      <c r="D72" s="31"/>
      <c r="E72" s="82" t="s">
        <v>66</v>
      </c>
      <c r="F72" s="31"/>
      <c r="G72" s="32"/>
    </row>
    <row r="73" spans="2:7" ht="12.75">
      <c r="B73" s="83" t="s">
        <v>96</v>
      </c>
      <c r="C73" s="39" t="s">
        <v>97</v>
      </c>
      <c r="D73" s="84">
        <v>1.23</v>
      </c>
      <c r="E73" s="85" t="s">
        <v>98</v>
      </c>
      <c r="F73" s="86">
        <f>(0.5*D73*(PI()*((D7/2)*(D7/2)))*(D76*D76*D76)*(D74/100))</f>
        <v>360.5724012408781</v>
      </c>
      <c r="G73" s="32" t="s">
        <v>99</v>
      </c>
    </row>
    <row r="74" spans="2:9" ht="12.75">
      <c r="B74" s="83" t="s">
        <v>100</v>
      </c>
      <c r="C74" s="39" t="s">
        <v>101</v>
      </c>
      <c r="D74" s="87">
        <v>30</v>
      </c>
      <c r="E74" s="85" t="s">
        <v>102</v>
      </c>
      <c r="F74" s="88">
        <f>SQRT((D29*D29+2*F73*F65)/(2*F65*F65)-SQRT((D29^2+2*F73*F65)^2/(4*F65^4)-(F73^2/F65^2)))</f>
        <v>12.223667591562842</v>
      </c>
      <c r="G74" s="32" t="s">
        <v>103</v>
      </c>
      <c r="I74" s="70"/>
    </row>
    <row r="75" spans="2:9" ht="12.75">
      <c r="B75" s="83" t="s">
        <v>104</v>
      </c>
      <c r="C75" s="39" t="s">
        <v>105</v>
      </c>
      <c r="D75" s="89">
        <v>1.4</v>
      </c>
      <c r="E75" s="90" t="s">
        <v>106</v>
      </c>
      <c r="F75" s="91">
        <f>F73-F74^2*F65</f>
        <v>146.68401109875404</v>
      </c>
      <c r="G75" s="32" t="s">
        <v>99</v>
      </c>
      <c r="I75" s="70"/>
    </row>
    <row r="76" spans="2:9" ht="13.5" thickBot="1">
      <c r="B76" s="83" t="s">
        <v>107</v>
      </c>
      <c r="C76" s="39" t="s">
        <v>27</v>
      </c>
      <c r="D76" s="92">
        <v>12</v>
      </c>
      <c r="E76" s="90" t="s">
        <v>108</v>
      </c>
      <c r="F76" s="91">
        <f>F75*100/F73</f>
        <v>40.68087590563059</v>
      </c>
      <c r="G76" s="32" t="s">
        <v>101</v>
      </c>
      <c r="I76" s="93"/>
    </row>
    <row r="77" spans="2:9" ht="12.75">
      <c r="B77" s="29"/>
      <c r="C77" s="31"/>
      <c r="D77" s="32"/>
      <c r="E77" s="90" t="s">
        <v>109</v>
      </c>
      <c r="F77" s="94">
        <f>F74^2*F65</f>
        <v>213.88839014212405</v>
      </c>
      <c r="G77" s="32" t="s">
        <v>99</v>
      </c>
      <c r="I77" s="70"/>
    </row>
    <row r="78" spans="2:9" ht="12.75">
      <c r="B78" s="83"/>
      <c r="C78" s="39"/>
      <c r="D78" s="95"/>
      <c r="E78" s="85" t="s">
        <v>110</v>
      </c>
      <c r="F78" s="88">
        <f>D75*F74</f>
        <v>17.11313462818798</v>
      </c>
      <c r="G78" s="32" t="s">
        <v>99</v>
      </c>
      <c r="I78" s="70"/>
    </row>
    <row r="79" spans="1:9" ht="12.75">
      <c r="A79" s="96"/>
      <c r="B79" s="29"/>
      <c r="C79" s="31"/>
      <c r="D79" s="32"/>
      <c r="E79" s="85" t="s">
        <v>111</v>
      </c>
      <c r="F79" s="88">
        <f>F75-F78</f>
        <v>129.57087647056608</v>
      </c>
      <c r="G79" s="32" t="s">
        <v>99</v>
      </c>
      <c r="I79" s="70"/>
    </row>
    <row r="80" spans="1:9" ht="12.75">
      <c r="A80" s="97"/>
      <c r="B80" s="29"/>
      <c r="C80" s="39"/>
      <c r="D80" s="98"/>
      <c r="E80" s="99" t="s">
        <v>112</v>
      </c>
      <c r="F80" s="88">
        <f>F79/D29</f>
        <v>10.79757303921384</v>
      </c>
      <c r="G80" s="32" t="s">
        <v>103</v>
      </c>
      <c r="I80" s="70"/>
    </row>
    <row r="81" spans="1:9" ht="12.75">
      <c r="A81" s="100"/>
      <c r="B81" s="29"/>
      <c r="C81" s="39"/>
      <c r="D81" s="98"/>
      <c r="E81" s="90" t="s">
        <v>113</v>
      </c>
      <c r="F81" s="91">
        <f>F79*100/F73</f>
        <v>35.93477371664036</v>
      </c>
      <c r="G81" s="32" t="s">
        <v>101</v>
      </c>
      <c r="I81" s="101"/>
    </row>
    <row r="82" spans="1:9" ht="13.5" thickBot="1">
      <c r="A82" s="100"/>
      <c r="B82" s="83"/>
      <c r="C82" s="39"/>
      <c r="D82" s="95"/>
      <c r="E82" s="102" t="s">
        <v>114</v>
      </c>
      <c r="F82" s="103">
        <f>F81*D74/100</f>
        <v>10.780432114992106</v>
      </c>
      <c r="G82" s="32" t="s">
        <v>101</v>
      </c>
      <c r="I82" s="3"/>
    </row>
    <row r="83" spans="2:9" ht="12.75">
      <c r="B83" s="29"/>
      <c r="C83" s="39"/>
      <c r="D83" s="39"/>
      <c r="E83" s="31"/>
      <c r="F83" s="36"/>
      <c r="G83" s="32"/>
      <c r="I83" s="3"/>
    </row>
    <row r="84" spans="2:9" ht="12.75">
      <c r="B84" s="83"/>
      <c r="C84" s="39"/>
      <c r="D84" s="104"/>
      <c r="E84" s="82" t="s">
        <v>69</v>
      </c>
      <c r="F84" s="48"/>
      <c r="G84" s="32"/>
      <c r="I84" s="3"/>
    </row>
    <row r="85" spans="2:9" ht="12.75">
      <c r="B85" s="83"/>
      <c r="C85" s="104"/>
      <c r="D85" s="32"/>
      <c r="E85" s="85" t="s">
        <v>98</v>
      </c>
      <c r="F85" s="86">
        <f>(0.5*D73*(PI()*((D7/2)*(D7/2)))*(D76*D76*D76)*(D74/100))</f>
        <v>360.5724012408781</v>
      </c>
      <c r="G85" s="32" t="s">
        <v>99</v>
      </c>
      <c r="I85" s="3"/>
    </row>
    <row r="86" spans="2:9" ht="12.75">
      <c r="B86" s="83"/>
      <c r="C86" s="104"/>
      <c r="D86" s="32"/>
      <c r="E86" s="85" t="s">
        <v>102</v>
      </c>
      <c r="F86" s="88">
        <f>SQRT((D29*D29+2*F85*F67)/(2*F67*F67)-SQRT((D29^2+2*F85*F67)^2/(4*F67^4)-(F85^2/F67^2)))</f>
        <v>14.852493537436292</v>
      </c>
      <c r="G86" s="32" t="s">
        <v>103</v>
      </c>
      <c r="I86" s="3"/>
    </row>
    <row r="87" spans="2:9" ht="12.75">
      <c r="B87" s="83"/>
      <c r="C87" s="104"/>
      <c r="D87" s="32"/>
      <c r="E87" s="90" t="s">
        <v>106</v>
      </c>
      <c r="F87" s="91">
        <f>F85-F86^2*F67</f>
        <v>178.22992244923557</v>
      </c>
      <c r="G87" s="32" t="s">
        <v>99</v>
      </c>
      <c r="I87" s="3"/>
    </row>
    <row r="88" spans="2:7" ht="12.75">
      <c r="B88" s="83"/>
      <c r="C88" s="104"/>
      <c r="D88" s="32"/>
      <c r="E88" s="90" t="s">
        <v>108</v>
      </c>
      <c r="F88" s="91">
        <f>F87*100/F85</f>
        <v>49.42971836886934</v>
      </c>
      <c r="G88" s="32" t="s">
        <v>101</v>
      </c>
    </row>
    <row r="89" spans="2:7" ht="12.75">
      <c r="B89" s="29"/>
      <c r="C89" s="39"/>
      <c r="D89" s="32"/>
      <c r="E89" s="90" t="s">
        <v>109</v>
      </c>
      <c r="F89" s="94">
        <f>F86^2*F67</f>
        <v>182.34247879164252</v>
      </c>
      <c r="G89" s="32" t="s">
        <v>99</v>
      </c>
    </row>
    <row r="90" spans="2:7" ht="12.75">
      <c r="B90" s="83"/>
      <c r="C90" s="104"/>
      <c r="D90" s="32"/>
      <c r="E90" s="85" t="s">
        <v>110</v>
      </c>
      <c r="F90" s="88">
        <f>D75*F86</f>
        <v>20.793490952410806</v>
      </c>
      <c r="G90" s="32" t="s">
        <v>99</v>
      </c>
    </row>
    <row r="91" spans="2:7" ht="12.75">
      <c r="B91" s="83"/>
      <c r="C91" s="104"/>
      <c r="D91" s="32"/>
      <c r="E91" s="85" t="s">
        <v>111</v>
      </c>
      <c r="F91" s="88">
        <f>F87-F90</f>
        <v>157.43643149682475</v>
      </c>
      <c r="G91" s="32" t="s">
        <v>99</v>
      </c>
    </row>
    <row r="92" spans="2:7" ht="12.75">
      <c r="B92" s="38"/>
      <c r="C92" s="78"/>
      <c r="D92" s="32"/>
      <c r="E92" s="85" t="s">
        <v>112</v>
      </c>
      <c r="F92" s="88">
        <f>F91/D29</f>
        <v>13.119702624735396</v>
      </c>
      <c r="G92" s="32" t="s">
        <v>103</v>
      </c>
    </row>
    <row r="93" spans="2:7" ht="12.75">
      <c r="B93" s="38"/>
      <c r="C93" s="78"/>
      <c r="D93" s="32"/>
      <c r="E93" s="90" t="s">
        <v>113</v>
      </c>
      <c r="F93" s="91">
        <f>F91*100/F85</f>
        <v>43.66291789250125</v>
      </c>
      <c r="G93" s="32" t="s">
        <v>101</v>
      </c>
    </row>
    <row r="94" spans="2:7" ht="12.75">
      <c r="B94" s="29"/>
      <c r="C94" s="39"/>
      <c r="D94" s="32"/>
      <c r="E94" s="105" t="s">
        <v>114</v>
      </c>
      <c r="F94" s="103">
        <f>F88*D74/100</f>
        <v>14.828915510660801</v>
      </c>
      <c r="G94" s="32" t="s">
        <v>101</v>
      </c>
    </row>
    <row r="95" spans="2:7" ht="12.75">
      <c r="B95" s="72"/>
      <c r="C95" s="49"/>
      <c r="D95" s="49"/>
      <c r="E95" s="106"/>
      <c r="F95" s="107"/>
      <c r="G95" s="51"/>
    </row>
    <row r="96" spans="2:8" ht="18">
      <c r="B96" s="108" t="s">
        <v>66</v>
      </c>
      <c r="C96" s="109"/>
      <c r="D96" s="109"/>
      <c r="E96" s="109"/>
      <c r="F96" s="109"/>
      <c r="G96" s="110"/>
      <c r="H96" s="3"/>
    </row>
    <row r="97" spans="2:6" ht="12.75">
      <c r="B97" s="31"/>
      <c r="F97" s="31"/>
    </row>
    <row r="98" ht="12.75">
      <c r="F98" s="31"/>
    </row>
    <row r="99" ht="12.75">
      <c r="F99" s="31"/>
    </row>
    <row r="100" ht="12.75">
      <c r="F100" s="31"/>
    </row>
    <row r="101" ht="12.75">
      <c r="F101" s="31"/>
    </row>
    <row r="102" ht="12.75">
      <c r="F102" s="31"/>
    </row>
    <row r="103" ht="12.75">
      <c r="F103" s="31"/>
    </row>
    <row r="104" ht="12.75">
      <c r="F104" s="31"/>
    </row>
    <row r="105" ht="12.75">
      <c r="F105" s="31"/>
    </row>
    <row r="106" ht="12.75">
      <c r="F106" s="31"/>
    </row>
    <row r="107" ht="12.75">
      <c r="F107" s="31"/>
    </row>
    <row r="108" ht="12.75">
      <c r="F108" s="31"/>
    </row>
    <row r="109" ht="12.75">
      <c r="F109" s="31"/>
    </row>
    <row r="110" ht="12.75">
      <c r="F110" s="31"/>
    </row>
    <row r="111" ht="12.75">
      <c r="F111" s="31"/>
    </row>
    <row r="112" ht="12.75">
      <c r="F112" s="31"/>
    </row>
    <row r="113" ht="12.75">
      <c r="F113" s="31"/>
    </row>
    <row r="114" ht="12.75">
      <c r="F114" s="31"/>
    </row>
    <row r="115" ht="12.75">
      <c r="F115" s="31"/>
    </row>
    <row r="116" ht="12.75">
      <c r="F116" s="31"/>
    </row>
    <row r="117" ht="12.75">
      <c r="F117" s="31"/>
    </row>
    <row r="118" ht="12.75">
      <c r="F118" s="31"/>
    </row>
    <row r="119" ht="12.75">
      <c r="F119" s="31"/>
    </row>
    <row r="120" ht="12.75">
      <c r="F120" s="31"/>
    </row>
    <row r="121" ht="12.75">
      <c r="F121" s="31"/>
    </row>
    <row r="122" ht="12.75">
      <c r="F122" s="31"/>
    </row>
    <row r="123" ht="12.75">
      <c r="F123" s="31"/>
    </row>
    <row r="124" ht="12.75">
      <c r="F124" s="31"/>
    </row>
    <row r="125" spans="1:7" ht="18">
      <c r="A125" s="111"/>
      <c r="B125" s="108" t="s">
        <v>115</v>
      </c>
      <c r="C125" s="109"/>
      <c r="D125" s="109"/>
      <c r="E125" s="109"/>
      <c r="F125" s="109"/>
      <c r="G125" s="112"/>
    </row>
    <row r="126" spans="6:7" ht="12.75">
      <c r="F126" s="31"/>
      <c r="G126" s="111"/>
    </row>
    <row r="127" ht="12.75">
      <c r="F127" s="31"/>
    </row>
    <row r="128" ht="12.75">
      <c r="F128" s="31"/>
    </row>
    <row r="129" ht="12.75">
      <c r="F129" s="31"/>
    </row>
    <row r="130" ht="12.75">
      <c r="F130" s="31"/>
    </row>
    <row r="131" ht="12.75">
      <c r="F131" s="31"/>
    </row>
    <row r="132" ht="12.75">
      <c r="F132" s="31"/>
    </row>
    <row r="133" ht="12.75">
      <c r="F133" s="31"/>
    </row>
    <row r="134" ht="12.75">
      <c r="F134" s="31"/>
    </row>
    <row r="135" ht="12.75">
      <c r="F135" s="31"/>
    </row>
    <row r="136" ht="12.75">
      <c r="F136" s="31"/>
    </row>
    <row r="137" ht="12.75">
      <c r="F137" s="31"/>
    </row>
    <row r="138" ht="12.75">
      <c r="F138" s="31"/>
    </row>
    <row r="139" ht="12.75">
      <c r="F139" s="31"/>
    </row>
    <row r="140" ht="12.75">
      <c r="F140" s="31"/>
    </row>
    <row r="141" ht="12.75">
      <c r="F141" s="31"/>
    </row>
    <row r="142" spans="1:6" ht="12.75">
      <c r="A142" s="31"/>
      <c r="F142" s="31"/>
    </row>
  </sheetData>
  <sheetProtection selectLockedCells="1" selectUnlockedCells="1"/>
  <conditionalFormatting sqref="F47">
    <cfRule type="cellIs" priority="1" dxfId="0" operator="greaterThan" stopIfTrue="1">
      <formula>Sheet1!$D$24-(2*Sheet1!$D$44)-(2*Sheet1!$D$45)</formula>
    </cfRule>
  </conditionalFormatting>
  <conditionalFormatting sqref="F49">
    <cfRule type="cellIs" priority="2" dxfId="0" operator="greaterThan" stopIfTrue="1">
      <formula>Sheet1!$D$24-(2*Sheet1!$D$44)-(2*Sheet1!$D$45)</formula>
    </cfRule>
  </conditionalFormatting>
  <dataValidations count="1">
    <dataValidation type="list" allowBlank="1" showErrorMessage="1" sqref="D25">
      <formula1>Sheet1!$I$21:$I$26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P334"/>
  <sheetViews>
    <sheetView workbookViewId="0" topLeftCell="A1">
      <selection activeCell="B13" sqref="B13"/>
    </sheetView>
  </sheetViews>
  <sheetFormatPr defaultColWidth="11.421875" defaultRowHeight="12.75"/>
  <cols>
    <col min="2" max="2" width="22.57421875" style="0" customWidth="1"/>
    <col min="9" max="9" width="13.421875" style="0" customWidth="1"/>
    <col min="11" max="11" width="14.140625" style="0" customWidth="1"/>
    <col min="13" max="13" width="13.8515625" style="0" customWidth="1"/>
    <col min="15" max="15" width="11.421875" style="70" customWidth="1"/>
  </cols>
  <sheetData>
    <row r="3" spans="1:15" ht="12.75">
      <c r="A3" t="s">
        <v>116</v>
      </c>
      <c r="B3" t="s">
        <v>117</v>
      </c>
      <c r="C3" t="s">
        <v>118</v>
      </c>
      <c r="E3" t="s">
        <v>119</v>
      </c>
      <c r="H3" t="s">
        <v>120</v>
      </c>
      <c r="I3" t="s">
        <v>121</v>
      </c>
      <c r="J3" t="s">
        <v>122</v>
      </c>
      <c r="K3" t="s">
        <v>123</v>
      </c>
      <c r="L3" t="s">
        <v>124</v>
      </c>
      <c r="M3" t="s">
        <v>125</v>
      </c>
      <c r="O3" s="70" t="s">
        <v>126</v>
      </c>
    </row>
    <row r="4" ht="12.75">
      <c r="M4" t="s">
        <v>127</v>
      </c>
    </row>
    <row r="5" spans="1:16" ht="12.75">
      <c r="A5">
        <v>0.1</v>
      </c>
      <c r="B5" s="70">
        <f aca="true" t="shared" si="0" ref="B5:B68">C5+E5</f>
        <v>1.214314762574985</v>
      </c>
      <c r="C5" s="70">
        <f>A5*Sheet1!D29</f>
        <v>1.2000000000000002</v>
      </c>
      <c r="E5" s="70">
        <f aca="true" t="shared" si="1" ref="E5:E68">(A5*A5)*O5</f>
        <v>0.01431476257498489</v>
      </c>
      <c r="I5" s="113"/>
      <c r="O5" s="70">
        <f>Sheet1!F65</f>
        <v>1.4314762574984887</v>
      </c>
      <c r="P5" s="113"/>
    </row>
    <row r="6" spans="1:15" ht="12.75">
      <c r="A6">
        <v>0.2</v>
      </c>
      <c r="B6" s="70">
        <f t="shared" si="0"/>
        <v>2.45725905029994</v>
      </c>
      <c r="C6" s="70">
        <f>A6*Sheet1!D29</f>
        <v>2.4000000000000004</v>
      </c>
      <c r="E6" s="70">
        <f t="shared" si="1"/>
        <v>0.05725905029993956</v>
      </c>
      <c r="I6" s="113"/>
      <c r="O6" s="70">
        <f>Sheet1!F65</f>
        <v>1.4314762574984887</v>
      </c>
    </row>
    <row r="7" spans="1:15" ht="12.75">
      <c r="A7">
        <v>0.3</v>
      </c>
      <c r="B7" s="70">
        <f t="shared" si="0"/>
        <v>3.7288328631748637</v>
      </c>
      <c r="C7" s="70">
        <f>A7*Sheet1!D29</f>
        <v>3.5999999999999996</v>
      </c>
      <c r="E7" s="70">
        <f t="shared" si="1"/>
        <v>0.12883286317486398</v>
      </c>
      <c r="H7">
        <v>2</v>
      </c>
      <c r="I7" s="113">
        <f>(0.5*Sheet1!D73*(3.141593*((Sheet1!D7/2)*(Sheet1!D7/2)))*(H7*H7*H7)*(Sheet1!D74/100))</f>
        <v>1.6693168564799998</v>
      </c>
      <c r="J7" s="70">
        <f>VLOOKUP(I7,B5:C334,2,TRUE)</f>
        <v>1.2000000000000002</v>
      </c>
      <c r="K7" s="70">
        <f>J7/Sheet1!D29*Sheet1!D75</f>
        <v>0.14</v>
      </c>
      <c r="L7" s="70">
        <f aca="true" t="shared" si="2" ref="L7:L27">J7-K7</f>
        <v>1.06</v>
      </c>
      <c r="O7" s="70">
        <f>Sheet1!F65</f>
        <v>1.4314762574984887</v>
      </c>
    </row>
    <row r="8" spans="1:15" ht="12.75">
      <c r="A8">
        <v>0.4</v>
      </c>
      <c r="B8" s="70">
        <f t="shared" si="0"/>
        <v>5.029036201199759</v>
      </c>
      <c r="C8" s="70">
        <f>A8*Sheet1!D29</f>
        <v>4.800000000000001</v>
      </c>
      <c r="E8" s="70">
        <f t="shared" si="1"/>
        <v>0.22903620119975823</v>
      </c>
      <c r="H8">
        <v>2.5</v>
      </c>
      <c r="I8" s="113">
        <f>(0.5*Sheet1!D73*(3.141593*((Sheet1!D7/2)*(Sheet1!D7/2)))*(H8*H8*H8)*(Sheet1!D74/100))</f>
        <v>3.2603844853125</v>
      </c>
      <c r="J8" s="70">
        <f>VLOOKUP(I8,B5:C334,2,TRUE)</f>
        <v>2.4000000000000004</v>
      </c>
      <c r="K8" s="70">
        <f>J8/Sheet1!D29*Sheet1!D75</f>
        <v>0.28</v>
      </c>
      <c r="L8" s="70">
        <f t="shared" si="2"/>
        <v>2.12</v>
      </c>
      <c r="O8" s="70">
        <f>Sheet1!F65</f>
        <v>1.4314762574984887</v>
      </c>
    </row>
    <row r="9" spans="1:15" ht="12.75">
      <c r="A9">
        <v>0.5</v>
      </c>
      <c r="B9" s="70">
        <f t="shared" si="0"/>
        <v>6.357869064374622</v>
      </c>
      <c r="C9" s="70">
        <f>A9*Sheet1!D29</f>
        <v>6</v>
      </c>
      <c r="E9" s="70">
        <f t="shared" si="1"/>
        <v>0.3578690643746222</v>
      </c>
      <c r="H9">
        <v>3</v>
      </c>
      <c r="I9" s="113">
        <f>(0.5*Sheet1!D73*(3.141593*((Sheet1!D7/2)*(Sheet1!D7/2)))*(H9*H9*H9)*(Sheet1!D74/100))</f>
        <v>5.63394439062</v>
      </c>
      <c r="J9" s="70">
        <f>VLOOKUP(I9,B5:C334,2,TRUE)</f>
        <v>4.800000000000001</v>
      </c>
      <c r="K9" s="70">
        <f>J9/Sheet1!D29*Sheet1!D75</f>
        <v>0.56</v>
      </c>
      <c r="L9" s="70">
        <f t="shared" si="2"/>
        <v>4.24</v>
      </c>
      <c r="O9" s="70">
        <f>Sheet1!F65</f>
        <v>1.4314762574984887</v>
      </c>
    </row>
    <row r="10" spans="1:15" ht="12.75">
      <c r="A10">
        <v>0.6</v>
      </c>
      <c r="B10" s="70">
        <f t="shared" si="0"/>
        <v>7.715331452699456</v>
      </c>
      <c r="C10" s="70">
        <f>A10*Sheet1!D29</f>
        <v>7.199999999999999</v>
      </c>
      <c r="E10" s="70">
        <f t="shared" si="1"/>
        <v>0.5153314526994559</v>
      </c>
      <c r="H10">
        <v>3.5</v>
      </c>
      <c r="I10" s="113">
        <f>(0.5*Sheet1!D73*(3.141593*((Sheet1!D7/2)*(Sheet1!D7/2)))*(H10*H10*H10)*(Sheet1!D74/100))</f>
        <v>8.9464950276975</v>
      </c>
      <c r="J10" s="70">
        <f>VLOOKUP(I10,B5:C334,2,TRUE)</f>
        <v>7.199999999999999</v>
      </c>
      <c r="K10" s="70">
        <f>J10/Sheet1!D29*Sheet1!D75</f>
        <v>0.84</v>
      </c>
      <c r="L10" s="70">
        <f t="shared" si="2"/>
        <v>6.359999999999999</v>
      </c>
      <c r="O10" s="70">
        <f>Sheet1!F65</f>
        <v>1.4314762574984887</v>
      </c>
    </row>
    <row r="11" spans="1:15" ht="12.75">
      <c r="A11">
        <v>0.7</v>
      </c>
      <c r="B11" s="70">
        <f t="shared" si="0"/>
        <v>9.101423366174258</v>
      </c>
      <c r="C11" s="70">
        <f>A11*Sheet1!D29</f>
        <v>8.399999999999999</v>
      </c>
      <c r="E11" s="70">
        <f t="shared" si="1"/>
        <v>0.7014233661742594</v>
      </c>
      <c r="H11">
        <v>4</v>
      </c>
      <c r="I11" s="113">
        <f>(0.5*Sheet1!D73*(3.141593*((Sheet1!D7/2)*(Sheet1!D7/2)))*(H11*H11*H11)*(Sheet1!D74/100))</f>
        <v>13.354534851839999</v>
      </c>
      <c r="J11" s="70">
        <f>VLOOKUP(I11,B5:C334,2,TRUE)</f>
        <v>10.8</v>
      </c>
      <c r="K11" s="70">
        <f>J11/Sheet1!D29*Sheet1!D75</f>
        <v>1.26</v>
      </c>
      <c r="L11" s="70">
        <f t="shared" si="2"/>
        <v>9.540000000000001</v>
      </c>
      <c r="O11" s="70">
        <f>Sheet1!F65</f>
        <v>1.4314762574984887</v>
      </c>
    </row>
    <row r="12" spans="1:15" ht="12.75">
      <c r="A12">
        <v>0.8</v>
      </c>
      <c r="B12" s="70">
        <f t="shared" si="0"/>
        <v>10.516144804799035</v>
      </c>
      <c r="C12" s="70">
        <f>A12*Sheet1!D29</f>
        <v>9.600000000000001</v>
      </c>
      <c r="E12" s="70">
        <f t="shared" si="1"/>
        <v>0.9161448047990329</v>
      </c>
      <c r="H12">
        <v>4.5</v>
      </c>
      <c r="I12" s="113">
        <f>(0.5*Sheet1!D73*(3.141593*((Sheet1!D7/2)*(Sheet1!D7/2)))*(H12*H12*H12)*(Sheet1!D74/100))</f>
        <v>19.0145623183425</v>
      </c>
      <c r="J12" s="70">
        <f>VLOOKUP(I12,B5:C334,2,TRUE)</f>
        <v>15.600000000000001</v>
      </c>
      <c r="K12" s="70">
        <f>J12/Sheet1!D29*Sheet1!D75</f>
        <v>1.8199999999999998</v>
      </c>
      <c r="L12" s="70">
        <f t="shared" si="2"/>
        <v>13.780000000000001</v>
      </c>
      <c r="O12" s="70">
        <f>Sheet1!F65</f>
        <v>1.4314762574984887</v>
      </c>
    </row>
    <row r="13" spans="1:15" ht="12.75">
      <c r="A13">
        <v>0.9</v>
      </c>
      <c r="B13" s="70">
        <f t="shared" si="0"/>
        <v>11.959495768573777</v>
      </c>
      <c r="C13" s="70">
        <f>A13*Sheet1!D29</f>
        <v>10.8</v>
      </c>
      <c r="E13" s="70">
        <f t="shared" si="1"/>
        <v>1.159495768573776</v>
      </c>
      <c r="H13">
        <v>5</v>
      </c>
      <c r="I13" s="113">
        <f>(0.5*Sheet1!D73*(3.141593*((Sheet1!D7/2)*(Sheet1!D7/2)))*(H13*H13*H13)*(Sheet1!D74/100))</f>
        <v>26.0830758825</v>
      </c>
      <c r="J13" s="70">
        <f>VLOOKUP(I13,B5:C334,2,TRUE)</f>
        <v>20.4</v>
      </c>
      <c r="K13" s="70">
        <f>J13/Sheet1!D29*Sheet1!D75</f>
        <v>2.38</v>
      </c>
      <c r="L13" s="70">
        <f t="shared" si="2"/>
        <v>18.02</v>
      </c>
      <c r="O13" s="70">
        <f>Sheet1!F65</f>
        <v>1.4314762574984887</v>
      </c>
    </row>
    <row r="14" spans="1:15" ht="12.75">
      <c r="A14">
        <v>1</v>
      </c>
      <c r="B14" s="70">
        <f t="shared" si="0"/>
        <v>13.431476257498488</v>
      </c>
      <c r="C14" s="70">
        <f>A14*Sheet1!D29</f>
        <v>12</v>
      </c>
      <c r="E14" s="70">
        <f t="shared" si="1"/>
        <v>1.4314762574984887</v>
      </c>
      <c r="H14">
        <v>5.5</v>
      </c>
      <c r="I14" s="113">
        <f>(0.5*Sheet1!D73*(3.141593*((Sheet1!D7/2)*(Sheet1!D7/2)))*(H14*H14*H14)*(Sheet1!D74/100))</f>
        <v>34.7165739996075</v>
      </c>
      <c r="J14" s="70">
        <f>VLOOKUP(I14,B5:C334,2,TRUE)</f>
        <v>26.400000000000002</v>
      </c>
      <c r="K14" s="70">
        <f>J14/Sheet1!D29*Sheet1!D75</f>
        <v>3.08</v>
      </c>
      <c r="L14" s="70">
        <f t="shared" si="2"/>
        <v>23.32</v>
      </c>
      <c r="O14" s="70">
        <f>Sheet1!F65</f>
        <v>1.4314762574984887</v>
      </c>
    </row>
    <row r="15" spans="1:15" ht="12.75">
      <c r="A15">
        <v>1.1</v>
      </c>
      <c r="B15" s="70">
        <f t="shared" si="0"/>
        <v>14.932086271573173</v>
      </c>
      <c r="C15" s="70">
        <f>A15*Sheet1!D29</f>
        <v>13.200000000000001</v>
      </c>
      <c r="E15" s="70">
        <f t="shared" si="1"/>
        <v>1.7320862715731715</v>
      </c>
      <c r="H15">
        <v>6</v>
      </c>
      <c r="I15" s="113">
        <f>(0.5*Sheet1!D73*(3.141593*((Sheet1!D7/2)*(Sheet1!D7/2)))*(H15*H15*H15)*(Sheet1!D74/100))</f>
        <v>45.07155512496</v>
      </c>
      <c r="J15" s="70">
        <f>VLOOKUP(I15,B5:C334,2,TRUE)</f>
        <v>33.599999999999994</v>
      </c>
      <c r="K15" s="70">
        <f>J15/Sheet1!D29*Sheet1!D75</f>
        <v>3.919999999999999</v>
      </c>
      <c r="L15" s="70">
        <f t="shared" si="2"/>
        <v>29.679999999999996</v>
      </c>
      <c r="O15" s="70">
        <f>Sheet1!F65</f>
        <v>1.4314762574984887</v>
      </c>
    </row>
    <row r="16" spans="1:15" ht="12.75">
      <c r="A16">
        <v>1.2</v>
      </c>
      <c r="B16" s="70">
        <f t="shared" si="0"/>
        <v>16.461325810797824</v>
      </c>
      <c r="C16" s="70">
        <f>A16*Sheet1!D29</f>
        <v>14.399999999999999</v>
      </c>
      <c r="E16" s="70">
        <f t="shared" si="1"/>
        <v>2.0613258107978236</v>
      </c>
      <c r="H16">
        <v>6.5</v>
      </c>
      <c r="I16" s="113">
        <f>(0.5*Sheet1!D73*(3.141593*((Sheet1!D7/2)*(Sheet1!D7/2)))*(H16*H16*H16)*(Sheet1!D74/100))</f>
        <v>57.3045177138525</v>
      </c>
      <c r="J16" s="70">
        <f>VLOOKUP(I16,B5:C334,2,TRUE)</f>
        <v>39.599999999999994</v>
      </c>
      <c r="K16" s="70">
        <f>J16/Sheet1!D29*Sheet1!D75</f>
        <v>4.619999999999999</v>
      </c>
      <c r="L16" s="70">
        <f t="shared" si="2"/>
        <v>34.98</v>
      </c>
      <c r="O16" s="70">
        <f>Sheet1!F65</f>
        <v>1.4314762574984887</v>
      </c>
    </row>
    <row r="17" spans="1:15" ht="12.75">
      <c r="A17">
        <v>1.3</v>
      </c>
      <c r="B17" s="70">
        <f t="shared" si="0"/>
        <v>18.01919487517245</v>
      </c>
      <c r="C17" s="70">
        <f>A17*Sheet1!D29</f>
        <v>15.600000000000001</v>
      </c>
      <c r="E17" s="70">
        <f t="shared" si="1"/>
        <v>2.419194875172446</v>
      </c>
      <c r="H17">
        <v>7</v>
      </c>
      <c r="I17" s="113">
        <f>(0.5*Sheet1!D73*(3.141593*((Sheet1!D7/2)*(Sheet1!D7/2)))*(H17*H17*H17)*(Sheet1!D74/100))</f>
        <v>71.57196022158</v>
      </c>
      <c r="J17" s="70">
        <f>VLOOKUP(I17,B5:C334,2,TRUE)</f>
        <v>48</v>
      </c>
      <c r="K17" s="70">
        <f>J17/Sheet1!D29*Sheet1!D75</f>
        <v>5.6</v>
      </c>
      <c r="L17" s="70">
        <f t="shared" si="2"/>
        <v>42.4</v>
      </c>
      <c r="O17" s="70">
        <f>Sheet1!F65</f>
        <v>1.4314762574984887</v>
      </c>
    </row>
    <row r="18" spans="1:15" ht="12.75">
      <c r="A18">
        <v>1.4</v>
      </c>
      <c r="B18" s="70">
        <f t="shared" si="0"/>
        <v>19.605693464697033</v>
      </c>
      <c r="C18" s="70">
        <f>A18*Sheet1!D29</f>
        <v>16.799999999999997</v>
      </c>
      <c r="E18" s="70">
        <f t="shared" si="1"/>
        <v>2.8056934646970375</v>
      </c>
      <c r="H18">
        <v>7.5</v>
      </c>
      <c r="I18" s="113">
        <f>(0.5*Sheet1!D73*(3.141593*((Sheet1!D7/2)*(Sheet1!D7/2)))*(H18*H18*H18)*(Sheet1!D74/100))</f>
        <v>88.03038110343749</v>
      </c>
      <c r="J18" s="70">
        <f>VLOOKUP(I18,B5:C334,2,TRUE)</f>
        <v>56.400000000000006</v>
      </c>
      <c r="K18" s="70">
        <f>J18/Sheet1!D29*Sheet1!D75</f>
        <v>6.58</v>
      </c>
      <c r="L18" s="70">
        <f t="shared" si="2"/>
        <v>49.82000000000001</v>
      </c>
      <c r="O18" s="70">
        <f>Sheet1!F65</f>
        <v>1.4314762574984887</v>
      </c>
    </row>
    <row r="19" spans="1:15" ht="12.75">
      <c r="A19">
        <v>1.5</v>
      </c>
      <c r="B19" s="70">
        <f t="shared" si="0"/>
        <v>21.2208215793716</v>
      </c>
      <c r="C19" s="70">
        <f>A19*Sheet1!D29</f>
        <v>18</v>
      </c>
      <c r="E19" s="70">
        <f t="shared" si="1"/>
        <v>3.2208215793715995</v>
      </c>
      <c r="H19">
        <v>8</v>
      </c>
      <c r="I19" s="113">
        <f>(0.5*Sheet1!D73*(3.141593*((Sheet1!D7/2)*(Sheet1!D7/2)))*(H19*H19*H19)*(Sheet1!D74/100))</f>
        <v>106.83627881471999</v>
      </c>
      <c r="J19" s="70">
        <f>VLOOKUP(I19,B5:C334,2,TRUE)</f>
        <v>64.80000000000001</v>
      </c>
      <c r="K19" s="70">
        <f>J19/Sheet1!D29*Sheet1!D75</f>
        <v>7.560000000000001</v>
      </c>
      <c r="L19" s="70">
        <f t="shared" si="2"/>
        <v>57.24000000000001</v>
      </c>
      <c r="O19" s="70">
        <f>Sheet1!F65</f>
        <v>1.4314762574984887</v>
      </c>
    </row>
    <row r="20" spans="1:15" ht="12.75">
      <c r="A20">
        <v>1.6</v>
      </c>
      <c r="B20" s="70">
        <f t="shared" si="0"/>
        <v>22.864579219196134</v>
      </c>
      <c r="C20" s="70">
        <f>A20*Sheet1!D29</f>
        <v>19.200000000000003</v>
      </c>
      <c r="E20" s="70">
        <f t="shared" si="1"/>
        <v>3.6645792191961317</v>
      </c>
      <c r="H20">
        <v>8.5</v>
      </c>
      <c r="I20" s="113">
        <f>(0.5*Sheet1!D73*(3.141593*((Sheet1!D7/2)*(Sheet1!D7/2)))*(H20*H20*H20)*(Sheet1!D74/100))</f>
        <v>128.1461518107225</v>
      </c>
      <c r="J20" s="70">
        <f>VLOOKUP(I20,B5:C334,2,TRUE)</f>
        <v>73.19999999999999</v>
      </c>
      <c r="K20" s="70">
        <f>J20/Sheet1!D29*Sheet1!D75</f>
        <v>8.539999999999997</v>
      </c>
      <c r="L20" s="70">
        <f t="shared" si="2"/>
        <v>64.66</v>
      </c>
      <c r="O20" s="70">
        <f>Sheet1!F65</f>
        <v>1.4314762574984887</v>
      </c>
    </row>
    <row r="21" spans="1:15" ht="12.75">
      <c r="A21">
        <v>1.7</v>
      </c>
      <c r="B21" s="70">
        <f t="shared" si="0"/>
        <v>24.536966384170633</v>
      </c>
      <c r="C21" s="70">
        <f>A21*Sheet1!D29</f>
        <v>20.4</v>
      </c>
      <c r="E21" s="70">
        <f t="shared" si="1"/>
        <v>4.136966384170632</v>
      </c>
      <c r="H21">
        <v>9</v>
      </c>
      <c r="I21" s="113">
        <f>(0.5*Sheet1!D73*(3.141593*((Sheet1!D7/2)*(Sheet1!D7/2)))*(H21*H21*H21)*(Sheet1!D74/100))</f>
        <v>152.11649854674</v>
      </c>
      <c r="J21" s="70">
        <f>VLOOKUP(I21,B5:C334,2,TRUE)</f>
        <v>82.80000000000001</v>
      </c>
      <c r="K21" s="70">
        <f>J21/Sheet1!D29*Sheet1!D75</f>
        <v>9.660000000000002</v>
      </c>
      <c r="L21" s="70">
        <f t="shared" si="2"/>
        <v>73.14000000000001</v>
      </c>
      <c r="O21" s="70">
        <f>Sheet1!F65</f>
        <v>1.4314762574984887</v>
      </c>
    </row>
    <row r="22" spans="1:15" ht="12.75">
      <c r="A22">
        <v>1.8</v>
      </c>
      <c r="B22" s="70">
        <f t="shared" si="0"/>
        <v>26.237983074295105</v>
      </c>
      <c r="C22" s="70">
        <f>A22*Sheet1!D29</f>
        <v>21.6</v>
      </c>
      <c r="E22" s="70">
        <f t="shared" si="1"/>
        <v>4.637983074295104</v>
      </c>
      <c r="H22">
        <v>9.5</v>
      </c>
      <c r="I22" s="113">
        <f>(0.5*Sheet1!D73*(3.141593*((Sheet1!D7/2)*(Sheet1!D7/2)))*(H22*H22*H22)*(Sheet1!D74/100))</f>
        <v>178.90381747806748</v>
      </c>
      <c r="J22" s="70">
        <f>VLOOKUP(I22,B5:C334,2,TRUE)</f>
        <v>92.4</v>
      </c>
      <c r="K22" s="70">
        <f>J22/Sheet1!D29*Sheet1!D75</f>
        <v>10.78</v>
      </c>
      <c r="L22" s="70">
        <f t="shared" si="2"/>
        <v>81.62</v>
      </c>
      <c r="O22" s="70">
        <f>Sheet1!F65</f>
        <v>1.4314762574984887</v>
      </c>
    </row>
    <row r="23" spans="1:15" ht="12.75">
      <c r="A23">
        <v>1.9</v>
      </c>
      <c r="B23" s="70">
        <f t="shared" si="0"/>
        <v>27.96762928956954</v>
      </c>
      <c r="C23" s="70">
        <f>A23*Sheet1!D29</f>
        <v>22.799999999999997</v>
      </c>
      <c r="E23" s="70">
        <f t="shared" si="1"/>
        <v>5.167629289569544</v>
      </c>
      <c r="H23">
        <v>10</v>
      </c>
      <c r="I23" s="113">
        <f>(0.5*Sheet1!D73*(3.141593*((Sheet1!D7/2)*(Sheet1!D7/2)))*(H23*H23*H23)*(Sheet1!D74/100))</f>
        <v>208.66460706</v>
      </c>
      <c r="J23" s="70">
        <f>VLOOKUP(I23,B5:C334,2,TRUE)</f>
        <v>102</v>
      </c>
      <c r="K23" s="70">
        <f>J23/Sheet1!D29*Sheet1!D75</f>
        <v>11.899999999999999</v>
      </c>
      <c r="L23" s="70">
        <f t="shared" si="2"/>
        <v>90.1</v>
      </c>
      <c r="O23" s="70">
        <f>Sheet1!F65</f>
        <v>1.4314762574984887</v>
      </c>
    </row>
    <row r="24" spans="1:15" ht="12.75">
      <c r="A24">
        <v>2</v>
      </c>
      <c r="B24" s="70">
        <f t="shared" si="0"/>
        <v>29.725905029993953</v>
      </c>
      <c r="C24" s="70">
        <f>A24*Sheet1!D29</f>
        <v>24</v>
      </c>
      <c r="E24" s="70">
        <f t="shared" si="1"/>
        <v>5.725905029993955</v>
      </c>
      <c r="H24">
        <v>10.5</v>
      </c>
      <c r="I24" s="113">
        <f>(0.5*Sheet1!D73*(3.141593*((Sheet1!D7/2)*(Sheet1!D7/2)))*(H24*H24*H24)*(Sheet1!D74/100))</f>
        <v>241.55536574783247</v>
      </c>
      <c r="J24" s="70">
        <f>VLOOKUP(I24,B5:C334,2,TRUE)</f>
        <v>112.80000000000001</v>
      </c>
      <c r="K24" s="70">
        <f>J24/Sheet1!D29*Sheet1!D75</f>
        <v>13.16</v>
      </c>
      <c r="L24" s="70">
        <f t="shared" si="2"/>
        <v>99.64000000000001</v>
      </c>
      <c r="O24" s="70">
        <f>Sheet1!F65</f>
        <v>1.4314762574984887</v>
      </c>
    </row>
    <row r="25" spans="1:15" ht="12.75">
      <c r="A25">
        <v>2.1</v>
      </c>
      <c r="B25" s="70">
        <f t="shared" si="0"/>
        <v>31.51281029556834</v>
      </c>
      <c r="C25" s="70">
        <f>A25*Sheet1!D29</f>
        <v>25.200000000000003</v>
      </c>
      <c r="E25" s="70">
        <f t="shared" si="1"/>
        <v>6.312810295568336</v>
      </c>
      <c r="H25">
        <v>11</v>
      </c>
      <c r="I25" s="113">
        <f>(0.5*Sheet1!D73*(3.141593*((Sheet1!D7/2)*(Sheet1!D7/2)))*(H25*H25*H25)*(Sheet1!D74/100))</f>
        <v>277.73259199686</v>
      </c>
      <c r="J25" s="70">
        <f>VLOOKUP(I25,B5:C334,2,TRUE)</f>
        <v>123.60000000000001</v>
      </c>
      <c r="K25" s="70">
        <f>J25/Sheet1!D29*Sheet1!D75</f>
        <v>14.42</v>
      </c>
      <c r="L25" s="70">
        <f t="shared" si="2"/>
        <v>109.18</v>
      </c>
      <c r="O25" s="70">
        <f>Sheet1!F65</f>
        <v>1.4314762574984887</v>
      </c>
    </row>
    <row r="26" spans="1:15" ht="12.75">
      <c r="A26">
        <v>2.2</v>
      </c>
      <c r="B26" s="70">
        <f t="shared" si="0"/>
        <v>33.328345086292686</v>
      </c>
      <c r="C26" s="70">
        <f>A26*Sheet1!D29</f>
        <v>26.400000000000002</v>
      </c>
      <c r="E26" s="70">
        <f t="shared" si="1"/>
        <v>6.928345086292686</v>
      </c>
      <c r="H26">
        <v>11.5</v>
      </c>
      <c r="I26" s="113">
        <f>(0.5*Sheet1!D73*(3.141593*((Sheet1!D7/2)*(Sheet1!D7/2)))*(H26*H26*H26)*(Sheet1!D74/100))</f>
        <v>317.3527842623775</v>
      </c>
      <c r="J26" s="70">
        <f>VLOOKUP(I26,B5:C334,2,TRUE)</f>
        <v>134.39999999999998</v>
      </c>
      <c r="K26" s="70">
        <f>J26/Sheet1!D29*Sheet1!D75</f>
        <v>15.679999999999996</v>
      </c>
      <c r="L26" s="70">
        <f t="shared" si="2"/>
        <v>118.71999999999998</v>
      </c>
      <c r="O26" s="70">
        <f>Sheet1!F65</f>
        <v>1.4314762574984887</v>
      </c>
    </row>
    <row r="27" spans="1:15" ht="12.75">
      <c r="A27">
        <v>2.3</v>
      </c>
      <c r="B27" s="70">
        <f t="shared" si="0"/>
        <v>35.172509402167</v>
      </c>
      <c r="C27" s="70">
        <f>A27*Sheet1!D29</f>
        <v>27.599999999999998</v>
      </c>
      <c r="E27" s="70">
        <f t="shared" si="1"/>
        <v>7.572509402167004</v>
      </c>
      <c r="H27">
        <v>12</v>
      </c>
      <c r="I27" s="113">
        <f>(0.5*Sheet1!D73*(3.141593*((Sheet1!D7/2)*(Sheet1!D7/2)))*(H27*H27*H27)*(Sheet1!D74/100))</f>
        <v>360.57244099968</v>
      </c>
      <c r="J27" s="70">
        <f>VLOOKUP(I27,B5:C334,2,TRUE)</f>
        <v>146.39999999999998</v>
      </c>
      <c r="K27" s="70">
        <f>J27/Sheet1!D29*Sheet1!D75</f>
        <v>17.079999999999995</v>
      </c>
      <c r="L27" s="70">
        <f t="shared" si="2"/>
        <v>129.32</v>
      </c>
      <c r="O27" s="70">
        <f>Sheet1!F65</f>
        <v>1.4314762574984887</v>
      </c>
    </row>
    <row r="28" spans="1:15" ht="12.75">
      <c r="A28">
        <v>2.4</v>
      </c>
      <c r="B28" s="70">
        <f t="shared" si="0"/>
        <v>37.04530324319129</v>
      </c>
      <c r="C28" s="70">
        <f>A28*Sheet1!D29</f>
        <v>28.799999999999997</v>
      </c>
      <c r="E28" s="70">
        <f t="shared" si="1"/>
        <v>8.245303243191294</v>
      </c>
      <c r="I28" s="113"/>
      <c r="O28" s="70">
        <f>Sheet1!F65</f>
        <v>1.4314762574984887</v>
      </c>
    </row>
    <row r="29" spans="1:15" ht="12.75">
      <c r="A29">
        <v>2.5</v>
      </c>
      <c r="B29" s="70">
        <f t="shared" si="0"/>
        <v>38.946726609365555</v>
      </c>
      <c r="C29" s="70">
        <f>A29*Sheet1!D29</f>
        <v>30</v>
      </c>
      <c r="E29" s="70">
        <f t="shared" si="1"/>
        <v>8.946726609365555</v>
      </c>
      <c r="I29" s="113"/>
      <c r="O29" s="70">
        <f>Sheet1!F65</f>
        <v>1.4314762574984887</v>
      </c>
    </row>
    <row r="30" spans="1:15" ht="12.75">
      <c r="A30">
        <v>2.6</v>
      </c>
      <c r="B30" s="70">
        <f t="shared" si="0"/>
        <v>40.876779500689786</v>
      </c>
      <c r="C30" s="70">
        <f>A30*Sheet1!D29</f>
        <v>31.200000000000003</v>
      </c>
      <c r="E30" s="70">
        <f t="shared" si="1"/>
        <v>9.676779500689785</v>
      </c>
      <c r="I30" s="113"/>
      <c r="O30" s="70">
        <f>Sheet1!F65</f>
        <v>1.4314762574984887</v>
      </c>
    </row>
    <row r="31" spans="1:15" ht="12.75">
      <c r="A31">
        <v>2.7</v>
      </c>
      <c r="B31" s="70">
        <f t="shared" si="0"/>
        <v>42.83546191716399</v>
      </c>
      <c r="C31" s="70">
        <f>A31*Sheet1!D29</f>
        <v>32.400000000000006</v>
      </c>
      <c r="E31" s="70">
        <f t="shared" si="1"/>
        <v>10.435461917163984</v>
      </c>
      <c r="I31" s="113"/>
      <c r="O31" s="70">
        <f>Sheet1!F65</f>
        <v>1.4314762574984887</v>
      </c>
    </row>
    <row r="32" spans="1:15" ht="12.75">
      <c r="A32">
        <v>2.8</v>
      </c>
      <c r="B32" s="70">
        <f t="shared" si="0"/>
        <v>44.822773858788146</v>
      </c>
      <c r="C32" s="70">
        <f>A32*Sheet1!D29</f>
        <v>33.599999999999994</v>
      </c>
      <c r="E32" s="70">
        <f t="shared" si="1"/>
        <v>11.22277385878815</v>
      </c>
      <c r="I32" s="113"/>
      <c r="O32" s="70">
        <f>Sheet1!F65</f>
        <v>1.4314762574984887</v>
      </c>
    </row>
    <row r="33" spans="1:15" ht="12.75">
      <c r="A33">
        <v>2.9</v>
      </c>
      <c r="B33" s="70">
        <f t="shared" si="0"/>
        <v>46.83871532556229</v>
      </c>
      <c r="C33" s="70">
        <f>A33*Sheet1!D29</f>
        <v>34.8</v>
      </c>
      <c r="E33" s="70">
        <f t="shared" si="1"/>
        <v>12.03871532556229</v>
      </c>
      <c r="I33" s="113"/>
      <c r="O33" s="70">
        <f>Sheet1!F65</f>
        <v>1.4314762574984887</v>
      </c>
    </row>
    <row r="34" spans="1:15" ht="12.75">
      <c r="A34">
        <v>3</v>
      </c>
      <c r="B34" s="70">
        <f t="shared" si="0"/>
        <v>48.883286317486395</v>
      </c>
      <c r="C34" s="70">
        <f>A34*Sheet1!D29</f>
        <v>36</v>
      </c>
      <c r="E34" s="70">
        <f t="shared" si="1"/>
        <v>12.883286317486398</v>
      </c>
      <c r="I34" s="113"/>
      <c r="O34" s="70">
        <f>Sheet1!F65</f>
        <v>1.4314762574984887</v>
      </c>
    </row>
    <row r="35" spans="1:15" ht="12.75">
      <c r="A35">
        <v>3.1</v>
      </c>
      <c r="B35" s="70">
        <f t="shared" si="0"/>
        <v>50.95648683456048</v>
      </c>
      <c r="C35" s="70">
        <f>A35*Sheet1!D29</f>
        <v>37.2</v>
      </c>
      <c r="E35" s="70">
        <f t="shared" si="1"/>
        <v>13.756486834560478</v>
      </c>
      <c r="O35" s="70">
        <f>Sheet1!F65</f>
        <v>1.4314762574984887</v>
      </c>
    </row>
    <row r="36" spans="1:15" ht="12.75">
      <c r="A36">
        <v>3.2</v>
      </c>
      <c r="B36" s="70">
        <f t="shared" si="0"/>
        <v>53.05831687678453</v>
      </c>
      <c r="C36" s="70">
        <f>A36*Sheet1!D29</f>
        <v>38.400000000000006</v>
      </c>
      <c r="E36" s="70">
        <f t="shared" si="1"/>
        <v>14.658316876784527</v>
      </c>
      <c r="O36" s="70">
        <f>Sheet1!F65</f>
        <v>1.4314762574984887</v>
      </c>
    </row>
    <row r="37" spans="1:15" ht="12.75">
      <c r="A37">
        <v>3.3</v>
      </c>
      <c r="B37" s="70">
        <f t="shared" si="0"/>
        <v>55.188776444158535</v>
      </c>
      <c r="C37" s="70">
        <f>A37*Sheet1!D29</f>
        <v>39.599999999999994</v>
      </c>
      <c r="E37" s="70">
        <f t="shared" si="1"/>
        <v>15.58877644415854</v>
      </c>
      <c r="O37" s="70">
        <f>Sheet1!F65</f>
        <v>1.4314762574984887</v>
      </c>
    </row>
    <row r="38" spans="1:15" ht="12.75">
      <c r="A38">
        <v>3.4</v>
      </c>
      <c r="B38" s="70">
        <f t="shared" si="0"/>
        <v>57.34786553668253</v>
      </c>
      <c r="C38" s="70">
        <f>A38*Sheet1!D29</f>
        <v>40.8</v>
      </c>
      <c r="E38" s="70">
        <f t="shared" si="1"/>
        <v>16.54786553668253</v>
      </c>
      <c r="O38" s="70">
        <f>Sheet1!F65</f>
        <v>1.4314762574984887</v>
      </c>
    </row>
    <row r="39" spans="1:15" ht="12.75">
      <c r="A39">
        <v>3.5</v>
      </c>
      <c r="B39" s="70">
        <f t="shared" si="0"/>
        <v>59.535584154356485</v>
      </c>
      <c r="C39" s="70">
        <f>A39*Sheet1!D29</f>
        <v>42</v>
      </c>
      <c r="E39" s="70">
        <f t="shared" si="1"/>
        <v>17.53558415435649</v>
      </c>
      <c r="O39" s="70">
        <f>Sheet1!F65</f>
        <v>1.4314762574984887</v>
      </c>
    </row>
    <row r="40" spans="1:15" ht="12.75">
      <c r="A40">
        <v>3.6</v>
      </c>
      <c r="B40" s="70">
        <f t="shared" si="0"/>
        <v>61.75193229718042</v>
      </c>
      <c r="C40" s="70">
        <f>A40*Sheet1!D29</f>
        <v>43.2</v>
      </c>
      <c r="E40" s="70">
        <f t="shared" si="1"/>
        <v>18.551932297180414</v>
      </c>
      <c r="O40" s="70">
        <f>Sheet1!F65</f>
        <v>1.4314762574984887</v>
      </c>
    </row>
    <row r="41" spans="1:15" ht="12.75">
      <c r="A41">
        <v>3.7</v>
      </c>
      <c r="B41" s="70">
        <f t="shared" si="0"/>
        <v>63.996909965154316</v>
      </c>
      <c r="C41" s="70">
        <f>A41*Sheet1!D29</f>
        <v>44.400000000000006</v>
      </c>
      <c r="E41" s="70">
        <f t="shared" si="1"/>
        <v>19.596909965154314</v>
      </c>
      <c r="O41" s="70">
        <f>Sheet1!F65</f>
        <v>1.4314762574984887</v>
      </c>
    </row>
    <row r="42" spans="1:15" ht="12.75">
      <c r="A42">
        <v>3.8</v>
      </c>
      <c r="B42" s="70">
        <f t="shared" si="0"/>
        <v>66.27051715827817</v>
      </c>
      <c r="C42" s="70">
        <f>A42*Sheet1!D29</f>
        <v>45.599999999999994</v>
      </c>
      <c r="E42" s="70">
        <f t="shared" si="1"/>
        <v>20.670517158278177</v>
      </c>
      <c r="O42" s="70">
        <f>Sheet1!F65</f>
        <v>1.4314762574984887</v>
      </c>
    </row>
    <row r="43" spans="1:15" ht="12.75">
      <c r="A43">
        <v>3.9</v>
      </c>
      <c r="B43" s="70">
        <f t="shared" si="0"/>
        <v>68.57275387655201</v>
      </c>
      <c r="C43" s="70">
        <f>A43*Sheet1!D29</f>
        <v>46.8</v>
      </c>
      <c r="E43" s="70">
        <f t="shared" si="1"/>
        <v>21.772753876552013</v>
      </c>
      <c r="O43" s="70">
        <f>Sheet1!F65</f>
        <v>1.4314762574984887</v>
      </c>
    </row>
    <row r="44" spans="1:15" ht="12.75">
      <c r="A44">
        <v>4</v>
      </c>
      <c r="B44" s="70">
        <f t="shared" si="0"/>
        <v>70.90362011997581</v>
      </c>
      <c r="C44" s="70">
        <f>A44*Sheet1!D29</f>
        <v>48</v>
      </c>
      <c r="E44" s="70">
        <f t="shared" si="1"/>
        <v>22.90362011997582</v>
      </c>
      <c r="O44" s="70">
        <f>Sheet1!F65</f>
        <v>1.4314762574984887</v>
      </c>
    </row>
    <row r="45" spans="1:15" ht="12.75">
      <c r="A45">
        <v>4.1</v>
      </c>
      <c r="B45" s="70">
        <f t="shared" si="0"/>
        <v>73.26311588854959</v>
      </c>
      <c r="C45" s="70">
        <f>A45*Sheet1!D29</f>
        <v>49.199999999999996</v>
      </c>
      <c r="E45" s="70">
        <f t="shared" si="1"/>
        <v>24.063115888549593</v>
      </c>
      <c r="O45" s="70">
        <f>Sheet1!F65</f>
        <v>1.4314762574984887</v>
      </c>
    </row>
    <row r="46" spans="1:15" ht="12.75">
      <c r="A46">
        <v>4.2</v>
      </c>
      <c r="B46" s="70">
        <f t="shared" si="0"/>
        <v>75.65124118227335</v>
      </c>
      <c r="C46" s="70">
        <f>A46*Sheet1!D29</f>
        <v>50.400000000000006</v>
      </c>
      <c r="E46" s="70">
        <f t="shared" si="1"/>
        <v>25.251241182273343</v>
      </c>
      <c r="O46" s="70">
        <f>Sheet1!F65</f>
        <v>1.4314762574984887</v>
      </c>
    </row>
    <row r="47" spans="1:15" ht="12.75">
      <c r="A47">
        <v>4.3</v>
      </c>
      <c r="B47" s="70">
        <f t="shared" si="0"/>
        <v>78.06799600114705</v>
      </c>
      <c r="C47" s="70">
        <f>A47*Sheet1!D29</f>
        <v>51.599999999999994</v>
      </c>
      <c r="E47" s="70">
        <f t="shared" si="1"/>
        <v>26.467996001147053</v>
      </c>
      <c r="O47" s="70">
        <f>Sheet1!F65</f>
        <v>1.4314762574984887</v>
      </c>
    </row>
    <row r="48" spans="1:15" ht="12.75">
      <c r="A48">
        <v>4.4</v>
      </c>
      <c r="B48" s="70">
        <f t="shared" si="0"/>
        <v>80.51338034517075</v>
      </c>
      <c r="C48" s="70">
        <f>A48*Sheet1!D29</f>
        <v>52.800000000000004</v>
      </c>
      <c r="E48" s="70">
        <f t="shared" si="1"/>
        <v>27.713380345170744</v>
      </c>
      <c r="O48" s="70">
        <f>Sheet1!F65</f>
        <v>1.4314762574984887</v>
      </c>
    </row>
    <row r="49" spans="1:15" ht="12.75">
      <c r="A49">
        <v>4.5</v>
      </c>
      <c r="B49" s="70">
        <f t="shared" si="0"/>
        <v>82.98739421434439</v>
      </c>
      <c r="C49" s="70">
        <f>A49*Sheet1!D29</f>
        <v>54</v>
      </c>
      <c r="E49" s="70">
        <f t="shared" si="1"/>
        <v>28.9873942143444</v>
      </c>
      <c r="O49" s="70">
        <f>Sheet1!F65</f>
        <v>1.4314762574984887</v>
      </c>
    </row>
    <row r="50" spans="1:15" ht="12.75">
      <c r="A50">
        <v>4.6</v>
      </c>
      <c r="B50" s="70">
        <f t="shared" si="0"/>
        <v>85.49003760866802</v>
      </c>
      <c r="C50" s="70">
        <f>A50*Sheet1!D29</f>
        <v>55.199999999999996</v>
      </c>
      <c r="E50" s="70">
        <f t="shared" si="1"/>
        <v>30.290037608668015</v>
      </c>
      <c r="O50" s="70">
        <f>Sheet1!F65</f>
        <v>1.4314762574984887</v>
      </c>
    </row>
    <row r="51" spans="1:15" ht="12.75">
      <c r="A51">
        <v>4.7</v>
      </c>
      <c r="B51" s="70">
        <f t="shared" si="0"/>
        <v>88.02131052814163</v>
      </c>
      <c r="C51" s="70">
        <f>A51*Sheet1!D29</f>
        <v>56.400000000000006</v>
      </c>
      <c r="E51" s="70">
        <f t="shared" si="1"/>
        <v>31.62131052814162</v>
      </c>
      <c r="O51" s="70">
        <f>Sheet1!F65</f>
        <v>1.4314762574984887</v>
      </c>
    </row>
    <row r="52" spans="1:15" ht="12.75">
      <c r="A52">
        <v>4.8</v>
      </c>
      <c r="B52" s="70">
        <f t="shared" si="0"/>
        <v>90.58121297276517</v>
      </c>
      <c r="C52" s="70">
        <f>A52*Sheet1!D29</f>
        <v>57.599999999999994</v>
      </c>
      <c r="E52" s="70">
        <f t="shared" si="1"/>
        <v>32.98121297276518</v>
      </c>
      <c r="O52" s="70">
        <f>Sheet1!F65</f>
        <v>1.4314762574984887</v>
      </c>
    </row>
    <row r="53" spans="1:15" ht="12.75">
      <c r="A53">
        <v>4.9</v>
      </c>
      <c r="B53" s="70">
        <f t="shared" si="0"/>
        <v>93.16974494253873</v>
      </c>
      <c r="C53" s="70">
        <f>A53*Sheet1!D29</f>
        <v>58.800000000000004</v>
      </c>
      <c r="E53" s="70">
        <f t="shared" si="1"/>
        <v>34.36974494253872</v>
      </c>
      <c r="O53" s="70">
        <f>Sheet1!F65</f>
        <v>1.4314762574984887</v>
      </c>
    </row>
    <row r="54" spans="1:15" ht="12.75">
      <c r="A54">
        <v>5</v>
      </c>
      <c r="B54" s="70">
        <f t="shared" si="0"/>
        <v>95.78690643746222</v>
      </c>
      <c r="C54" s="70">
        <f>A54*Sheet1!D29</f>
        <v>60</v>
      </c>
      <c r="E54" s="70">
        <f t="shared" si="1"/>
        <v>35.78690643746222</v>
      </c>
      <c r="O54" s="70">
        <f>Sheet1!F65</f>
        <v>1.4314762574984887</v>
      </c>
    </row>
    <row r="55" spans="1:15" ht="12.75">
      <c r="A55">
        <v>5.1</v>
      </c>
      <c r="B55" s="70">
        <f t="shared" si="0"/>
        <v>98.43269745753568</v>
      </c>
      <c r="C55" s="70">
        <f>A55*Sheet1!D29</f>
        <v>61.199999999999996</v>
      </c>
      <c r="E55" s="70">
        <f t="shared" si="1"/>
        <v>37.232697457535686</v>
      </c>
      <c r="O55" s="70">
        <f>Sheet1!F65</f>
        <v>1.4314762574984887</v>
      </c>
    </row>
    <row r="56" spans="1:15" ht="12.75">
      <c r="A56">
        <v>5.2</v>
      </c>
      <c r="B56" s="70">
        <f t="shared" si="0"/>
        <v>101.10711800275914</v>
      </c>
      <c r="C56" s="70">
        <f>A56*Sheet1!D29</f>
        <v>62.400000000000006</v>
      </c>
      <c r="E56" s="70">
        <f t="shared" si="1"/>
        <v>38.70711800275914</v>
      </c>
      <c r="O56" s="70">
        <f>Sheet1!F65</f>
        <v>1.4314762574984887</v>
      </c>
    </row>
    <row r="57" spans="1:15" ht="12.75">
      <c r="A57">
        <v>5.3</v>
      </c>
      <c r="B57" s="70">
        <f t="shared" si="0"/>
        <v>103.81016807313254</v>
      </c>
      <c r="C57" s="70">
        <f>A57*Sheet1!D29</f>
        <v>63.599999999999994</v>
      </c>
      <c r="E57" s="70">
        <f t="shared" si="1"/>
        <v>40.21016807313255</v>
      </c>
      <c r="O57" s="70">
        <f>Sheet1!F65</f>
        <v>1.4314762574984887</v>
      </c>
    </row>
    <row r="58" spans="1:15" ht="12.75">
      <c r="A58">
        <v>5.4</v>
      </c>
      <c r="B58" s="70">
        <f t="shared" si="0"/>
        <v>106.54184766865595</v>
      </c>
      <c r="C58" s="70">
        <f>A58*Sheet1!D29</f>
        <v>64.80000000000001</v>
      </c>
      <c r="E58" s="70">
        <f t="shared" si="1"/>
        <v>41.741847668655936</v>
      </c>
      <c r="O58" s="70">
        <f>Sheet1!F65</f>
        <v>1.4314762574984887</v>
      </c>
    </row>
    <row r="59" spans="1:15" ht="12.75">
      <c r="A59">
        <v>5.5</v>
      </c>
      <c r="B59" s="70">
        <f t="shared" si="0"/>
        <v>109.30215678932927</v>
      </c>
      <c r="C59" s="70">
        <f>A59*Sheet1!D29</f>
        <v>66</v>
      </c>
      <c r="E59" s="70">
        <f t="shared" si="1"/>
        <v>43.30215678932928</v>
      </c>
      <c r="O59" s="70">
        <f>Sheet1!F65</f>
        <v>1.4314762574984887</v>
      </c>
    </row>
    <row r="60" spans="1:15" ht="12.75">
      <c r="A60">
        <v>5.6</v>
      </c>
      <c r="B60" s="70">
        <f t="shared" si="0"/>
        <v>112.0910954351526</v>
      </c>
      <c r="C60" s="70">
        <f>A60*Sheet1!D29</f>
        <v>67.19999999999999</v>
      </c>
      <c r="E60" s="70">
        <f t="shared" si="1"/>
        <v>44.8910954351526</v>
      </c>
      <c r="O60" s="70">
        <f>Sheet1!F65</f>
        <v>1.4314762574984887</v>
      </c>
    </row>
    <row r="61" spans="1:15" ht="12.75">
      <c r="A61">
        <v>5.7</v>
      </c>
      <c r="B61" s="70">
        <f t="shared" si="0"/>
        <v>114.90866360612591</v>
      </c>
      <c r="C61" s="70">
        <f>A61*Sheet1!D29</f>
        <v>68.4</v>
      </c>
      <c r="E61" s="70">
        <f t="shared" si="1"/>
        <v>46.5086636061259</v>
      </c>
      <c r="O61" s="70">
        <f>Sheet1!F65</f>
        <v>1.4314762574984887</v>
      </c>
    </row>
    <row r="62" spans="1:15" ht="12.75">
      <c r="A62">
        <v>5.8</v>
      </c>
      <c r="B62" s="70">
        <f t="shared" si="0"/>
        <v>117.75486130224915</v>
      </c>
      <c r="C62" s="70">
        <f>A62*Sheet1!D29</f>
        <v>69.6</v>
      </c>
      <c r="E62" s="70">
        <f t="shared" si="1"/>
        <v>48.15486130224916</v>
      </c>
      <c r="O62" s="70">
        <f>Sheet1!F65</f>
        <v>1.4314762574984887</v>
      </c>
    </row>
    <row r="63" spans="1:15" ht="12.75">
      <c r="A63">
        <v>5.9</v>
      </c>
      <c r="B63" s="70">
        <f t="shared" si="0"/>
        <v>120.6296885235224</v>
      </c>
      <c r="C63" s="70">
        <f>A63*Sheet1!D29</f>
        <v>70.80000000000001</v>
      </c>
      <c r="E63" s="70">
        <f t="shared" si="1"/>
        <v>49.82968852352239</v>
      </c>
      <c r="O63" s="70">
        <f>Sheet1!F65</f>
        <v>1.4314762574984887</v>
      </c>
    </row>
    <row r="64" spans="1:15" ht="12.75">
      <c r="A64">
        <v>6</v>
      </c>
      <c r="B64" s="70">
        <f t="shared" si="0"/>
        <v>123.53314526994559</v>
      </c>
      <c r="C64" s="70">
        <f>A64*Sheet1!D29</f>
        <v>72</v>
      </c>
      <c r="E64" s="70">
        <f t="shared" si="1"/>
        <v>51.53314526994559</v>
      </c>
      <c r="O64" s="70">
        <f>Sheet1!F65</f>
        <v>1.4314762574984887</v>
      </c>
    </row>
    <row r="65" spans="1:15" ht="12.75">
      <c r="A65">
        <v>6.1</v>
      </c>
      <c r="B65" s="70">
        <f t="shared" si="0"/>
        <v>126.46523154151875</v>
      </c>
      <c r="C65" s="70">
        <f>A65*Sheet1!D29</f>
        <v>73.19999999999999</v>
      </c>
      <c r="E65" s="70">
        <f t="shared" si="1"/>
        <v>53.26523154151876</v>
      </c>
      <c r="O65" s="70">
        <f>Sheet1!F65</f>
        <v>1.4314762574984887</v>
      </c>
    </row>
    <row r="66" spans="1:15" ht="12.75">
      <c r="A66">
        <v>6.2</v>
      </c>
      <c r="B66" s="70">
        <f t="shared" si="0"/>
        <v>129.4259473382419</v>
      </c>
      <c r="C66" s="70">
        <f>A66*Sheet1!D29</f>
        <v>74.4</v>
      </c>
      <c r="E66" s="70">
        <f t="shared" si="1"/>
        <v>55.02594733824191</v>
      </c>
      <c r="O66" s="70">
        <f>Sheet1!F65</f>
        <v>1.4314762574984887</v>
      </c>
    </row>
    <row r="67" spans="1:15" ht="12.75">
      <c r="A67">
        <v>6.3</v>
      </c>
      <c r="B67" s="70">
        <f t="shared" si="0"/>
        <v>132.415292660115</v>
      </c>
      <c r="C67" s="70">
        <f>A67*Sheet1!D29</f>
        <v>75.6</v>
      </c>
      <c r="E67" s="70">
        <f t="shared" si="1"/>
        <v>56.81529266011501</v>
      </c>
      <c r="O67" s="70">
        <f>Sheet1!F65</f>
        <v>1.4314762574984887</v>
      </c>
    </row>
    <row r="68" spans="1:15" ht="12.75">
      <c r="A68">
        <v>6.4</v>
      </c>
      <c r="B68" s="70">
        <f t="shared" si="0"/>
        <v>135.4332675071381</v>
      </c>
      <c r="C68" s="70">
        <f>A68*Sheet1!D29</f>
        <v>76.80000000000001</v>
      </c>
      <c r="E68" s="70">
        <f t="shared" si="1"/>
        <v>58.63326750713811</v>
      </c>
      <c r="O68" s="70">
        <f>Sheet1!F65</f>
        <v>1.4314762574984887</v>
      </c>
    </row>
    <row r="69" spans="1:15" ht="12.75">
      <c r="A69">
        <v>6.5</v>
      </c>
      <c r="B69" s="70">
        <f aca="true" t="shared" si="3" ref="B69:B132">C69+E69</f>
        <v>138.47987187931113</v>
      </c>
      <c r="C69" s="70">
        <f>A69*Sheet1!D29</f>
        <v>78</v>
      </c>
      <c r="E69" s="70">
        <f aca="true" t="shared" si="4" ref="E69:E132">(A69*A69)*O69</f>
        <v>60.47987187931115</v>
      </c>
      <c r="O69" s="70">
        <f>Sheet1!F65</f>
        <v>1.4314762574984887</v>
      </c>
    </row>
    <row r="70" spans="1:15" ht="12.75">
      <c r="A70">
        <v>6.6</v>
      </c>
      <c r="B70" s="70">
        <f t="shared" si="3"/>
        <v>141.55510577663415</v>
      </c>
      <c r="C70" s="70">
        <f>A70*Sheet1!D29</f>
        <v>79.19999999999999</v>
      </c>
      <c r="E70" s="70">
        <f t="shared" si="4"/>
        <v>62.35510577663416</v>
      </c>
      <c r="O70" s="70">
        <f>Sheet1!F65</f>
        <v>1.4314762574984887</v>
      </c>
    </row>
    <row r="71" spans="1:15" ht="12.75">
      <c r="A71">
        <v>6.7</v>
      </c>
      <c r="B71" s="70">
        <f t="shared" si="3"/>
        <v>144.65896919910716</v>
      </c>
      <c r="C71" s="70">
        <f>A71*Sheet1!D29</f>
        <v>80.4</v>
      </c>
      <c r="E71" s="70">
        <f t="shared" si="4"/>
        <v>64.25896919910716</v>
      </c>
      <c r="O71" s="70">
        <f>Sheet1!F65</f>
        <v>1.4314762574984887</v>
      </c>
    </row>
    <row r="72" spans="1:15" ht="12.75">
      <c r="A72">
        <v>6.8</v>
      </c>
      <c r="B72" s="70">
        <f t="shared" si="3"/>
        <v>147.7914621467301</v>
      </c>
      <c r="C72" s="70">
        <f>A72*Sheet1!D29</f>
        <v>81.6</v>
      </c>
      <c r="E72" s="70">
        <f t="shared" si="4"/>
        <v>66.19146214673012</v>
      </c>
      <c r="O72" s="70">
        <f>Sheet1!F65</f>
        <v>1.4314762574984887</v>
      </c>
    </row>
    <row r="73" spans="1:15" ht="12.75">
      <c r="A73">
        <v>6.9</v>
      </c>
      <c r="B73" s="70">
        <f t="shared" si="3"/>
        <v>150.95258461950306</v>
      </c>
      <c r="C73" s="70">
        <f>A73*Sheet1!D29</f>
        <v>82.80000000000001</v>
      </c>
      <c r="E73" s="70">
        <f t="shared" si="4"/>
        <v>68.15258461950306</v>
      </c>
      <c r="O73" s="70">
        <f>Sheet1!F65</f>
        <v>1.4314762574984887</v>
      </c>
    </row>
    <row r="74" spans="1:15" ht="12.75">
      <c r="A74">
        <v>7</v>
      </c>
      <c r="B74" s="70">
        <f t="shared" si="3"/>
        <v>154.14233661742594</v>
      </c>
      <c r="C74" s="70">
        <f>A74*Sheet1!D29</f>
        <v>84</v>
      </c>
      <c r="E74" s="70">
        <f t="shared" si="4"/>
        <v>70.14233661742595</v>
      </c>
      <c r="O74" s="70">
        <f>Sheet1!F65</f>
        <v>1.4314762574984887</v>
      </c>
    </row>
    <row r="75" spans="1:15" ht="12.75">
      <c r="A75">
        <v>7.1</v>
      </c>
      <c r="B75" s="70">
        <f t="shared" si="3"/>
        <v>157.36071814049882</v>
      </c>
      <c r="C75" s="70">
        <f>A75*Sheet1!D29</f>
        <v>85.19999999999999</v>
      </c>
      <c r="E75" s="70">
        <f t="shared" si="4"/>
        <v>72.16071814049882</v>
      </c>
      <c r="O75" s="70">
        <f>Sheet1!F65</f>
        <v>1.4314762574984887</v>
      </c>
    </row>
    <row r="76" spans="1:15" ht="12.75">
      <c r="A76">
        <v>7.2</v>
      </c>
      <c r="B76" s="70">
        <f t="shared" si="3"/>
        <v>160.60772918872166</v>
      </c>
      <c r="C76" s="70">
        <f>A76*Sheet1!D29</f>
        <v>86.4</v>
      </c>
      <c r="E76" s="70">
        <f t="shared" si="4"/>
        <v>74.20772918872166</v>
      </c>
      <c r="O76" s="70">
        <f>Sheet1!F65</f>
        <v>1.4314762574984887</v>
      </c>
    </row>
    <row r="77" spans="1:15" ht="12.75">
      <c r="A77">
        <v>7.3</v>
      </c>
      <c r="B77" s="70">
        <f t="shared" si="3"/>
        <v>163.88336976209445</v>
      </c>
      <c r="C77" s="70">
        <f>A77*Sheet1!D29</f>
        <v>87.6</v>
      </c>
      <c r="E77" s="70">
        <f t="shared" si="4"/>
        <v>76.28336976209447</v>
      </c>
      <c r="O77" s="70">
        <f>Sheet1!F65</f>
        <v>1.4314762574984887</v>
      </c>
    </row>
    <row r="78" spans="1:15" ht="12.75">
      <c r="A78">
        <v>7.4</v>
      </c>
      <c r="B78" s="70">
        <f t="shared" si="3"/>
        <v>167.18763986061725</v>
      </c>
      <c r="C78" s="70">
        <f>A78*Sheet1!D29</f>
        <v>88.80000000000001</v>
      </c>
      <c r="E78" s="70">
        <f t="shared" si="4"/>
        <v>78.38763986061726</v>
      </c>
      <c r="O78" s="70">
        <f>Sheet1!F65</f>
        <v>1.4314762574984887</v>
      </c>
    </row>
    <row r="79" spans="1:15" ht="12.75">
      <c r="A79">
        <v>7.5</v>
      </c>
      <c r="B79" s="70">
        <f t="shared" si="3"/>
        <v>170.52053948429</v>
      </c>
      <c r="C79" s="70">
        <f>A79*Sheet1!D29</f>
        <v>90</v>
      </c>
      <c r="E79" s="70">
        <f t="shared" si="4"/>
        <v>80.52053948429</v>
      </c>
      <c r="O79" s="70">
        <f>Sheet1!F65</f>
        <v>1.4314762574984887</v>
      </c>
    </row>
    <row r="80" spans="1:15" ht="12.75">
      <c r="A80">
        <v>7.6</v>
      </c>
      <c r="B80" s="70">
        <f t="shared" si="3"/>
        <v>173.88206863311268</v>
      </c>
      <c r="C80" s="70">
        <f>A80*Sheet1!D29</f>
        <v>91.19999999999999</v>
      </c>
      <c r="E80" s="70">
        <f t="shared" si="4"/>
        <v>82.6820686331127</v>
      </c>
      <c r="O80" s="70">
        <f>Sheet1!F65</f>
        <v>1.4314762574984887</v>
      </c>
    </row>
    <row r="81" spans="1:15" ht="12.75">
      <c r="A81">
        <v>7.7</v>
      </c>
      <c r="B81" s="70">
        <f t="shared" si="3"/>
        <v>177.27222730708542</v>
      </c>
      <c r="C81" s="70">
        <f>A81*Sheet1!D29</f>
        <v>92.4</v>
      </c>
      <c r="E81" s="70">
        <f t="shared" si="4"/>
        <v>84.87222730708541</v>
      </c>
      <c r="O81" s="70">
        <f>Sheet1!F65</f>
        <v>1.4314762574984887</v>
      </c>
    </row>
    <row r="82" spans="1:15" ht="12.75">
      <c r="A82">
        <v>7.8</v>
      </c>
      <c r="B82" s="70">
        <f t="shared" si="3"/>
        <v>180.69101550620803</v>
      </c>
      <c r="C82" s="70">
        <f>A82*Sheet1!D29</f>
        <v>93.6</v>
      </c>
      <c r="E82" s="70">
        <f t="shared" si="4"/>
        <v>87.09101550620805</v>
      </c>
      <c r="O82" s="70">
        <f>Sheet1!F65</f>
        <v>1.4314762574984887</v>
      </c>
    </row>
    <row r="83" spans="1:15" ht="12.75">
      <c r="A83">
        <v>7.9</v>
      </c>
      <c r="B83" s="70">
        <f t="shared" si="3"/>
        <v>184.1384332304807</v>
      </c>
      <c r="C83" s="70">
        <f>A83*Sheet1!D29</f>
        <v>94.80000000000001</v>
      </c>
      <c r="E83" s="70">
        <f t="shared" si="4"/>
        <v>89.33843323048069</v>
      </c>
      <c r="O83" s="70">
        <f>Sheet1!F65</f>
        <v>1.4314762574984887</v>
      </c>
    </row>
    <row r="84" spans="1:15" ht="12.75">
      <c r="A84">
        <v>8</v>
      </c>
      <c r="B84" s="70">
        <f t="shared" si="3"/>
        <v>187.61448047990328</v>
      </c>
      <c r="C84" s="70">
        <f>A84*Sheet1!D29</f>
        <v>96</v>
      </c>
      <c r="E84" s="70">
        <f t="shared" si="4"/>
        <v>91.61448047990328</v>
      </c>
      <c r="O84" s="70">
        <f>Sheet1!F65</f>
        <v>1.4314762574984887</v>
      </c>
    </row>
    <row r="85" spans="1:15" ht="12.75">
      <c r="A85">
        <v>8.1</v>
      </c>
      <c r="B85" s="70">
        <f t="shared" si="3"/>
        <v>191.11915725447585</v>
      </c>
      <c r="C85" s="70">
        <f>A85*Sheet1!D29</f>
        <v>97.19999999999999</v>
      </c>
      <c r="E85" s="70">
        <f t="shared" si="4"/>
        <v>93.91915725447585</v>
      </c>
      <c r="O85" s="70">
        <f>Sheet1!F65</f>
        <v>1.4314762574984887</v>
      </c>
    </row>
    <row r="86" spans="1:15" ht="12.75">
      <c r="A86">
        <v>8.2</v>
      </c>
      <c r="B86" s="70">
        <f t="shared" si="3"/>
        <v>194.65246355419836</v>
      </c>
      <c r="C86" s="70">
        <f>A86*Sheet1!D29</f>
        <v>98.39999999999999</v>
      </c>
      <c r="E86" s="70">
        <f t="shared" si="4"/>
        <v>96.25246355419837</v>
      </c>
      <c r="O86" s="70">
        <f>Sheet1!F65</f>
        <v>1.4314762574984887</v>
      </c>
    </row>
    <row r="87" spans="1:15" ht="12.75">
      <c r="A87">
        <v>8.3</v>
      </c>
      <c r="B87" s="70">
        <f t="shared" si="3"/>
        <v>198.21439937907093</v>
      </c>
      <c r="C87" s="70">
        <f>A87*Sheet1!D29</f>
        <v>99.60000000000001</v>
      </c>
      <c r="E87" s="70">
        <f t="shared" si="4"/>
        <v>98.6143993790709</v>
      </c>
      <c r="O87" s="70">
        <f>Sheet1!F65</f>
        <v>1.4314762574984887</v>
      </c>
    </row>
    <row r="88" spans="1:15" ht="12.75">
      <c r="A88">
        <v>8.4</v>
      </c>
      <c r="B88" s="70">
        <f t="shared" si="3"/>
        <v>201.8049647290934</v>
      </c>
      <c r="C88" s="70">
        <f>A88*Sheet1!D29</f>
        <v>100.80000000000001</v>
      </c>
      <c r="E88" s="70">
        <f t="shared" si="4"/>
        <v>101.00496472909337</v>
      </c>
      <c r="O88" s="70">
        <f>Sheet1!F65</f>
        <v>1.4314762574984887</v>
      </c>
    </row>
    <row r="89" spans="1:15" ht="12.75">
      <c r="A89">
        <v>8.5</v>
      </c>
      <c r="B89" s="70">
        <f t="shared" si="3"/>
        <v>205.4241596042658</v>
      </c>
      <c r="C89" s="70">
        <f>A89*Sheet1!D29</f>
        <v>102</v>
      </c>
      <c r="E89" s="70">
        <f t="shared" si="4"/>
        <v>103.42415960426581</v>
      </c>
      <c r="O89" s="70">
        <f>Sheet1!F65</f>
        <v>1.4314762574984887</v>
      </c>
    </row>
    <row r="90" spans="1:15" ht="12.75">
      <c r="A90">
        <v>8.6</v>
      </c>
      <c r="B90" s="70">
        <f t="shared" si="3"/>
        <v>209.07198400458822</v>
      </c>
      <c r="C90" s="70">
        <f>A90*Sheet1!D29</f>
        <v>103.19999999999999</v>
      </c>
      <c r="E90" s="70">
        <f t="shared" si="4"/>
        <v>105.87198400458821</v>
      </c>
      <c r="O90" s="70">
        <f>Sheet1!F65</f>
        <v>1.4314762574984887</v>
      </c>
    </row>
    <row r="91" spans="1:15" ht="12.75">
      <c r="A91">
        <v>8.7</v>
      </c>
      <c r="B91" s="70">
        <f t="shared" si="3"/>
        <v>212.74843793006056</v>
      </c>
      <c r="C91" s="70">
        <f>A91*Sheet1!D29</f>
        <v>104.39999999999999</v>
      </c>
      <c r="E91" s="70">
        <f t="shared" si="4"/>
        <v>108.34843793006058</v>
      </c>
      <c r="O91" s="70">
        <f>Sheet1!F65</f>
        <v>1.4314762574984887</v>
      </c>
    </row>
    <row r="92" spans="1:15" ht="12.75">
      <c r="A92">
        <v>8.8</v>
      </c>
      <c r="B92" s="70">
        <f t="shared" si="3"/>
        <v>216.453521380683</v>
      </c>
      <c r="C92" s="70">
        <f>A92*Sheet1!D29</f>
        <v>105.60000000000001</v>
      </c>
      <c r="E92" s="70">
        <f t="shared" si="4"/>
        <v>110.85352138068298</v>
      </c>
      <c r="O92" s="70">
        <f>Sheet1!F65</f>
        <v>1.4314762574984887</v>
      </c>
    </row>
    <row r="93" spans="1:15" ht="12.75">
      <c r="A93">
        <v>8.9</v>
      </c>
      <c r="B93" s="70">
        <f t="shared" si="3"/>
        <v>220.18723435645532</v>
      </c>
      <c r="C93" s="70">
        <f>A93*Sheet1!D29</f>
        <v>106.80000000000001</v>
      </c>
      <c r="E93" s="70">
        <f t="shared" si="4"/>
        <v>113.38723435645531</v>
      </c>
      <c r="O93" s="70">
        <f>Sheet1!F65</f>
        <v>1.4314762574984887</v>
      </c>
    </row>
    <row r="94" spans="1:15" ht="12.75">
      <c r="A94">
        <v>9</v>
      </c>
      <c r="B94" s="70">
        <f t="shared" si="3"/>
        <v>223.9495768573776</v>
      </c>
      <c r="C94" s="70">
        <f>A94*Sheet1!D29</f>
        <v>108</v>
      </c>
      <c r="E94" s="70">
        <f t="shared" si="4"/>
        <v>115.9495768573776</v>
      </c>
      <c r="O94" s="70">
        <f>Sheet1!F65</f>
        <v>1.4314762574984887</v>
      </c>
    </row>
    <row r="95" spans="1:15" ht="12.75">
      <c r="A95">
        <v>9.1</v>
      </c>
      <c r="B95" s="70">
        <f t="shared" si="3"/>
        <v>227.74054888344983</v>
      </c>
      <c r="C95" s="70">
        <f>A95*Sheet1!D29</f>
        <v>109.19999999999999</v>
      </c>
      <c r="E95" s="70">
        <f t="shared" si="4"/>
        <v>118.54054888344983</v>
      </c>
      <c r="O95" s="70">
        <f>Sheet1!F65</f>
        <v>1.4314762574984887</v>
      </c>
    </row>
    <row r="96" spans="1:15" ht="12.75">
      <c r="A96">
        <v>9.2</v>
      </c>
      <c r="B96" s="70">
        <f t="shared" si="3"/>
        <v>231.56015043467204</v>
      </c>
      <c r="C96" s="70">
        <f>A96*Sheet1!D29</f>
        <v>110.39999999999999</v>
      </c>
      <c r="E96" s="70">
        <f t="shared" si="4"/>
        <v>121.16015043467206</v>
      </c>
      <c r="O96" s="70">
        <f>Sheet1!F65</f>
        <v>1.4314762574984887</v>
      </c>
    </row>
    <row r="97" spans="1:15" ht="12.75">
      <c r="A97">
        <v>9.3</v>
      </c>
      <c r="B97" s="70">
        <f t="shared" si="3"/>
        <v>235.4083815110443</v>
      </c>
      <c r="C97" s="70">
        <f>A97*Sheet1!D29</f>
        <v>111.60000000000001</v>
      </c>
      <c r="E97" s="70">
        <f t="shared" si="4"/>
        <v>123.8083815110443</v>
      </c>
      <c r="O97" s="70">
        <f>Sheet1!F65</f>
        <v>1.4314762574984887</v>
      </c>
    </row>
    <row r="98" spans="1:15" ht="12.75">
      <c r="A98">
        <v>9.4</v>
      </c>
      <c r="B98" s="70">
        <f t="shared" si="3"/>
        <v>239.2852421125665</v>
      </c>
      <c r="C98" s="70">
        <f>A98*Sheet1!D29</f>
        <v>112.80000000000001</v>
      </c>
      <c r="E98" s="70">
        <f t="shared" si="4"/>
        <v>126.48524211256648</v>
      </c>
      <c r="O98" s="70">
        <f>Sheet1!F65</f>
        <v>1.4314762574984887</v>
      </c>
    </row>
    <row r="99" spans="1:15" ht="12.75">
      <c r="A99">
        <v>9.5</v>
      </c>
      <c r="B99" s="70">
        <f t="shared" si="3"/>
        <v>243.1907322392386</v>
      </c>
      <c r="C99" s="70">
        <f>A99*Sheet1!D29</f>
        <v>114</v>
      </c>
      <c r="E99" s="70">
        <f t="shared" si="4"/>
        <v>129.1907322392386</v>
      </c>
      <c r="O99" s="70">
        <f>Sheet1!F65</f>
        <v>1.4314762574984887</v>
      </c>
    </row>
    <row r="100" spans="1:15" ht="12.75">
      <c r="A100">
        <v>9.6</v>
      </c>
      <c r="B100" s="70">
        <f t="shared" si="3"/>
        <v>247.1248518910607</v>
      </c>
      <c r="C100" s="70">
        <f>A100*Sheet1!D29</f>
        <v>115.19999999999999</v>
      </c>
      <c r="E100" s="70">
        <f t="shared" si="4"/>
        <v>131.9248518910607</v>
      </c>
      <c r="O100" s="70">
        <f>Sheet1!F65</f>
        <v>1.4314762574984887</v>
      </c>
    </row>
    <row r="101" spans="1:15" ht="12.75">
      <c r="A101">
        <v>9.7</v>
      </c>
      <c r="B101" s="70">
        <f t="shared" si="3"/>
        <v>251.08760106803277</v>
      </c>
      <c r="C101" s="70">
        <f>A101*Sheet1!D29</f>
        <v>116.39999999999999</v>
      </c>
      <c r="E101" s="70">
        <f t="shared" si="4"/>
        <v>134.6876010680328</v>
      </c>
      <c r="O101" s="70">
        <f>Sheet1!F65</f>
        <v>1.4314762574984887</v>
      </c>
    </row>
    <row r="102" spans="1:15" ht="12.75">
      <c r="A102">
        <v>9.8</v>
      </c>
      <c r="B102" s="70">
        <f t="shared" si="3"/>
        <v>255.0789797701549</v>
      </c>
      <c r="C102" s="70">
        <f>A102*Sheet1!D29</f>
        <v>117.60000000000001</v>
      </c>
      <c r="E102" s="70">
        <f t="shared" si="4"/>
        <v>137.4789797701549</v>
      </c>
      <c r="O102" s="70">
        <f>Sheet1!F65</f>
        <v>1.4314762574984887</v>
      </c>
    </row>
    <row r="103" spans="1:15" ht="12.75">
      <c r="A103">
        <v>9.9</v>
      </c>
      <c r="B103" s="70">
        <f t="shared" si="3"/>
        <v>259.0989879974269</v>
      </c>
      <c r="C103" s="70">
        <f>A103*Sheet1!D29</f>
        <v>118.80000000000001</v>
      </c>
      <c r="E103" s="70">
        <f t="shared" si="4"/>
        <v>140.29898799742688</v>
      </c>
      <c r="O103" s="70">
        <f>Sheet1!F65</f>
        <v>1.4314762574984887</v>
      </c>
    </row>
    <row r="104" spans="1:15" ht="12.75">
      <c r="A104">
        <v>10</v>
      </c>
      <c r="B104" s="70">
        <f t="shared" si="3"/>
        <v>263.1476257498489</v>
      </c>
      <c r="C104" s="70">
        <f>A104*Sheet1!D29</f>
        <v>120</v>
      </c>
      <c r="E104" s="70">
        <f t="shared" si="4"/>
        <v>143.14762574984888</v>
      </c>
      <c r="O104" s="70">
        <f>Sheet1!F65</f>
        <v>1.4314762574984887</v>
      </c>
    </row>
    <row r="105" spans="1:15" ht="12.75">
      <c r="A105">
        <v>10.1</v>
      </c>
      <c r="B105" s="70">
        <f t="shared" si="3"/>
        <v>267.2248930274208</v>
      </c>
      <c r="C105" s="70">
        <f>A105*Sheet1!D29</f>
        <v>121.19999999999999</v>
      </c>
      <c r="E105" s="70">
        <f t="shared" si="4"/>
        <v>146.02489302742083</v>
      </c>
      <c r="O105" s="70">
        <f>Sheet1!F65</f>
        <v>1.4314762574984887</v>
      </c>
    </row>
    <row r="106" spans="1:15" ht="12.75">
      <c r="A106">
        <v>10.2</v>
      </c>
      <c r="B106" s="70">
        <f t="shared" si="3"/>
        <v>271.33078983014275</v>
      </c>
      <c r="C106" s="70">
        <f>A106*Sheet1!D29</f>
        <v>122.39999999999999</v>
      </c>
      <c r="E106" s="70">
        <f t="shared" si="4"/>
        <v>148.93078983014274</v>
      </c>
      <c r="O106" s="70">
        <f>Sheet1!F65</f>
        <v>1.4314762574984887</v>
      </c>
    </row>
    <row r="107" spans="1:15" ht="12.75">
      <c r="A107">
        <v>10.3</v>
      </c>
      <c r="B107" s="70">
        <f t="shared" si="3"/>
        <v>275.46531615801473</v>
      </c>
      <c r="C107" s="70">
        <f>A107*Sheet1!D29</f>
        <v>123.60000000000001</v>
      </c>
      <c r="E107" s="70">
        <f t="shared" si="4"/>
        <v>151.8653161580147</v>
      </c>
      <c r="O107" s="70">
        <f>Sheet1!F65</f>
        <v>1.4314762574984887</v>
      </c>
    </row>
    <row r="108" spans="1:15" ht="12.75">
      <c r="A108">
        <v>10.4</v>
      </c>
      <c r="B108" s="70">
        <f t="shared" si="3"/>
        <v>279.6284720110366</v>
      </c>
      <c r="C108" s="70">
        <f>A108*Sheet1!D29</f>
        <v>124.80000000000001</v>
      </c>
      <c r="E108" s="70">
        <f t="shared" si="4"/>
        <v>154.82847201103655</v>
      </c>
      <c r="O108" s="70">
        <f>Sheet1!F65</f>
        <v>1.4314762574984887</v>
      </c>
    </row>
    <row r="109" spans="1:15" ht="12.75">
      <c r="A109">
        <v>10.5</v>
      </c>
      <c r="B109" s="70">
        <f t="shared" si="3"/>
        <v>283.8202573892084</v>
      </c>
      <c r="C109" s="70">
        <f>A109*Sheet1!D29</f>
        <v>126</v>
      </c>
      <c r="E109" s="70">
        <f t="shared" si="4"/>
        <v>157.8202573892084</v>
      </c>
      <c r="O109" s="70">
        <f>Sheet1!F65</f>
        <v>1.4314762574984887</v>
      </c>
    </row>
    <row r="110" spans="1:15" ht="12.75">
      <c r="A110">
        <v>10.6</v>
      </c>
      <c r="B110" s="70">
        <f t="shared" si="3"/>
        <v>288.0406722925302</v>
      </c>
      <c r="C110" s="70">
        <f>A110*Sheet1!D29</f>
        <v>127.19999999999999</v>
      </c>
      <c r="E110" s="70">
        <f t="shared" si="4"/>
        <v>160.8406722925302</v>
      </c>
      <c r="O110" s="70">
        <f>Sheet1!F65</f>
        <v>1.4314762574984887</v>
      </c>
    </row>
    <row r="111" spans="1:15" ht="12.75">
      <c r="A111">
        <v>10.7</v>
      </c>
      <c r="B111" s="70">
        <f t="shared" si="3"/>
        <v>292.2897167210019</v>
      </c>
      <c r="C111" s="70">
        <f>A111*Sheet1!D29</f>
        <v>128.39999999999998</v>
      </c>
      <c r="E111" s="70">
        <f t="shared" si="4"/>
        <v>163.88971672100195</v>
      </c>
      <c r="O111" s="70">
        <f>Sheet1!F65</f>
        <v>1.4314762574984887</v>
      </c>
    </row>
    <row r="112" spans="1:15" ht="12.75">
      <c r="A112">
        <v>10.8</v>
      </c>
      <c r="B112" s="70">
        <f t="shared" si="3"/>
        <v>296.56739067462377</v>
      </c>
      <c r="C112" s="70">
        <f>A112*Sheet1!D29</f>
        <v>129.60000000000002</v>
      </c>
      <c r="E112" s="70">
        <f t="shared" si="4"/>
        <v>166.96739067462374</v>
      </c>
      <c r="O112" s="70">
        <f>Sheet1!F65</f>
        <v>1.4314762574984887</v>
      </c>
    </row>
    <row r="113" spans="1:15" ht="12.75">
      <c r="A113">
        <v>10.9</v>
      </c>
      <c r="B113" s="70">
        <f t="shared" si="3"/>
        <v>300.8736941533955</v>
      </c>
      <c r="C113" s="70">
        <f>A113*Sheet1!D29</f>
        <v>130.8</v>
      </c>
      <c r="E113" s="70">
        <f t="shared" si="4"/>
        <v>170.07369415339545</v>
      </c>
      <c r="O113" s="70">
        <f>Sheet1!F65</f>
        <v>1.4314762574984887</v>
      </c>
    </row>
    <row r="114" spans="1:15" ht="12.75">
      <c r="A114">
        <v>11</v>
      </c>
      <c r="B114" s="70">
        <f t="shared" si="3"/>
        <v>305.2086271573171</v>
      </c>
      <c r="C114" s="70">
        <f>A114*Sheet1!D29</f>
        <v>132</v>
      </c>
      <c r="E114" s="70">
        <f t="shared" si="4"/>
        <v>173.20862715731712</v>
      </c>
      <c r="O114" s="70">
        <f>Sheet1!F65</f>
        <v>1.4314762574984887</v>
      </c>
    </row>
    <row r="115" spans="1:15" ht="12.75">
      <c r="A115">
        <v>11.1</v>
      </c>
      <c r="B115" s="70">
        <f t="shared" si="3"/>
        <v>309.5721896863888</v>
      </c>
      <c r="C115" s="70">
        <f>A115*Sheet1!D29</f>
        <v>133.2</v>
      </c>
      <c r="E115" s="70">
        <f t="shared" si="4"/>
        <v>176.3721896863888</v>
      </c>
      <c r="O115" s="70">
        <f>Sheet1!F65</f>
        <v>1.4314762574984887</v>
      </c>
    </row>
    <row r="116" spans="1:15" ht="12.75">
      <c r="A116">
        <v>11.2</v>
      </c>
      <c r="B116" s="70">
        <f t="shared" si="3"/>
        <v>313.9643817406104</v>
      </c>
      <c r="C116" s="70">
        <f>A116*Sheet1!D29</f>
        <v>134.39999999999998</v>
      </c>
      <c r="E116" s="70">
        <f t="shared" si="4"/>
        <v>179.5643817406104</v>
      </c>
      <c r="O116" s="70">
        <f>Sheet1!F65</f>
        <v>1.4314762574984887</v>
      </c>
    </row>
    <row r="117" spans="1:15" ht="12.75">
      <c r="A117">
        <v>11.3</v>
      </c>
      <c r="B117" s="70">
        <f t="shared" si="3"/>
        <v>318.38520331998205</v>
      </c>
      <c r="C117" s="70">
        <f>A117*Sheet1!D29</f>
        <v>135.60000000000002</v>
      </c>
      <c r="E117" s="70">
        <f t="shared" si="4"/>
        <v>182.78520331998203</v>
      </c>
      <c r="O117" s="70">
        <f>Sheet1!F65</f>
        <v>1.4314762574984887</v>
      </c>
    </row>
    <row r="118" spans="1:15" ht="12.75">
      <c r="A118">
        <v>11.4</v>
      </c>
      <c r="B118" s="70">
        <f t="shared" si="3"/>
        <v>322.8346544245036</v>
      </c>
      <c r="C118" s="70">
        <f>A118*Sheet1!D29</f>
        <v>136.8</v>
      </c>
      <c r="E118" s="70">
        <f t="shared" si="4"/>
        <v>186.0346544245036</v>
      </c>
      <c r="O118" s="70">
        <f>Sheet1!F65</f>
        <v>1.4314762574984887</v>
      </c>
    </row>
    <row r="119" spans="1:15" ht="12.75">
      <c r="A119">
        <v>11.5</v>
      </c>
      <c r="B119" s="70">
        <f t="shared" si="3"/>
        <v>327.31273505417516</v>
      </c>
      <c r="C119" s="70">
        <f>A119*Sheet1!D29</f>
        <v>138</v>
      </c>
      <c r="E119" s="70">
        <f t="shared" si="4"/>
        <v>189.31273505417514</v>
      </c>
      <c r="O119" s="70">
        <f>Sheet1!F65</f>
        <v>1.4314762574984887</v>
      </c>
    </row>
    <row r="120" spans="1:15" ht="12.75">
      <c r="A120">
        <v>11.6</v>
      </c>
      <c r="B120" s="70">
        <f t="shared" si="3"/>
        <v>331.8194452089966</v>
      </c>
      <c r="C120" s="70">
        <f>A120*Sheet1!D29</f>
        <v>139.2</v>
      </c>
      <c r="E120" s="70">
        <f t="shared" si="4"/>
        <v>192.61944520899664</v>
      </c>
      <c r="O120" s="70">
        <f>Sheet1!F65</f>
        <v>1.4314762574984887</v>
      </c>
    </row>
    <row r="121" spans="1:15" ht="12.75">
      <c r="A121">
        <v>11.7</v>
      </c>
      <c r="B121" s="70">
        <f t="shared" si="3"/>
        <v>336.3547848889681</v>
      </c>
      <c r="C121" s="70">
        <f>A121*Sheet1!D29</f>
        <v>140.39999999999998</v>
      </c>
      <c r="E121" s="70">
        <f t="shared" si="4"/>
        <v>195.9547848889681</v>
      </c>
      <c r="O121" s="70">
        <f>Sheet1!F65</f>
        <v>1.4314762574984887</v>
      </c>
    </row>
    <row r="122" spans="1:15" ht="12.75">
      <c r="A122">
        <v>11.8</v>
      </c>
      <c r="B122" s="70">
        <f t="shared" si="3"/>
        <v>340.9187540940896</v>
      </c>
      <c r="C122" s="70">
        <f>A122*Sheet1!D29</f>
        <v>141.60000000000002</v>
      </c>
      <c r="E122" s="70">
        <f t="shared" si="4"/>
        <v>199.31875409408957</v>
      </c>
      <c r="O122" s="70">
        <f>Sheet1!F65</f>
        <v>1.4314762574984887</v>
      </c>
    </row>
    <row r="123" spans="1:15" ht="12.75">
      <c r="A123">
        <v>11.9</v>
      </c>
      <c r="B123" s="70">
        <f t="shared" si="3"/>
        <v>345.511352824361</v>
      </c>
      <c r="C123" s="70">
        <f>A123*Sheet1!D29</f>
        <v>142.8</v>
      </c>
      <c r="E123" s="70">
        <f t="shared" si="4"/>
        <v>202.711352824361</v>
      </c>
      <c r="O123" s="70">
        <f>Sheet1!F65</f>
        <v>1.4314762574984887</v>
      </c>
    </row>
    <row r="124" spans="1:15" ht="12.75">
      <c r="A124">
        <v>12</v>
      </c>
      <c r="B124" s="70">
        <f t="shared" si="3"/>
        <v>350.13258107978237</v>
      </c>
      <c r="C124" s="70">
        <f>A124*Sheet1!D29</f>
        <v>144</v>
      </c>
      <c r="E124" s="70">
        <f t="shared" si="4"/>
        <v>206.13258107978237</v>
      </c>
      <c r="O124" s="70">
        <f>Sheet1!F65</f>
        <v>1.4314762574984887</v>
      </c>
    </row>
    <row r="125" spans="1:15" ht="12.75">
      <c r="A125">
        <v>12.1</v>
      </c>
      <c r="B125" s="70">
        <f t="shared" si="3"/>
        <v>354.78243886035375</v>
      </c>
      <c r="C125" s="70">
        <f>A125*Sheet1!D29</f>
        <v>145.2</v>
      </c>
      <c r="E125" s="70">
        <f t="shared" si="4"/>
        <v>209.58243886035373</v>
      </c>
      <c r="O125" s="70">
        <f>Sheet1!F65</f>
        <v>1.4314762574984887</v>
      </c>
    </row>
    <row r="126" spans="1:15" ht="12.75">
      <c r="A126">
        <v>12.2</v>
      </c>
      <c r="B126" s="70">
        <f t="shared" si="3"/>
        <v>359.460926166075</v>
      </c>
      <c r="C126" s="70">
        <f>A126*Sheet1!D29</f>
        <v>146.39999999999998</v>
      </c>
      <c r="E126" s="70">
        <f t="shared" si="4"/>
        <v>213.06092616607503</v>
      </c>
      <c r="O126" s="70">
        <f>Sheet1!F65</f>
        <v>1.4314762574984887</v>
      </c>
    </row>
    <row r="127" spans="1:15" ht="12.75">
      <c r="A127">
        <v>12.3</v>
      </c>
      <c r="B127" s="70">
        <f t="shared" si="3"/>
        <v>364.1680429969464</v>
      </c>
      <c r="C127" s="70">
        <f>A127*Sheet1!D29</f>
        <v>147.60000000000002</v>
      </c>
      <c r="E127" s="70">
        <f t="shared" si="4"/>
        <v>216.5680429969464</v>
      </c>
      <c r="O127" s="70">
        <f>Sheet1!F65</f>
        <v>1.4314762574984887</v>
      </c>
    </row>
    <row r="128" spans="1:15" ht="12.75">
      <c r="A128">
        <v>12.4</v>
      </c>
      <c r="B128" s="70">
        <f t="shared" si="3"/>
        <v>368.9037893529677</v>
      </c>
      <c r="C128" s="70">
        <f>A128*Sheet1!D29</f>
        <v>148.8</v>
      </c>
      <c r="E128" s="70">
        <f t="shared" si="4"/>
        <v>220.10378935296765</v>
      </c>
      <c r="O128" s="70">
        <f>Sheet1!F65</f>
        <v>1.4314762574984887</v>
      </c>
    </row>
    <row r="129" spans="1:15" ht="12.75">
      <c r="A129">
        <v>12.5</v>
      </c>
      <c r="B129" s="70">
        <f t="shared" si="3"/>
        <v>373.6681652341389</v>
      </c>
      <c r="C129" s="70">
        <f>A129*Sheet1!D29</f>
        <v>150</v>
      </c>
      <c r="E129" s="70">
        <f t="shared" si="4"/>
        <v>223.66816523413885</v>
      </c>
      <c r="O129" s="70">
        <f>Sheet1!F65</f>
        <v>1.4314762574984887</v>
      </c>
    </row>
    <row r="130" spans="1:15" ht="12.75">
      <c r="A130">
        <v>12.6</v>
      </c>
      <c r="B130" s="70">
        <f t="shared" si="3"/>
        <v>378.46117064046007</v>
      </c>
      <c r="C130" s="70">
        <f>A130*Sheet1!D29</f>
        <v>151.2</v>
      </c>
      <c r="E130" s="70">
        <f t="shared" si="4"/>
        <v>227.26117064046005</v>
      </c>
      <c r="O130" s="70">
        <f>Sheet1!F65</f>
        <v>1.4314762574984887</v>
      </c>
    </row>
    <row r="131" spans="1:15" ht="12.75">
      <c r="A131">
        <v>12.7</v>
      </c>
      <c r="B131" s="70">
        <f t="shared" si="3"/>
        <v>383.28280557193125</v>
      </c>
      <c r="C131" s="70">
        <f>A131*Sheet1!D29</f>
        <v>152.39999999999998</v>
      </c>
      <c r="E131" s="70">
        <f t="shared" si="4"/>
        <v>230.88280557193124</v>
      </c>
      <c r="O131" s="70">
        <f>Sheet1!F65</f>
        <v>1.4314762574984887</v>
      </c>
    </row>
    <row r="132" spans="1:15" ht="12.75">
      <c r="A132">
        <v>12.8</v>
      </c>
      <c r="B132" s="70">
        <f t="shared" si="3"/>
        <v>388.1330700285524</v>
      </c>
      <c r="C132" s="70">
        <f>A132*Sheet1!D29</f>
        <v>153.60000000000002</v>
      </c>
      <c r="E132" s="70">
        <f t="shared" si="4"/>
        <v>234.53307002855243</v>
      </c>
      <c r="O132" s="70">
        <f>Sheet1!F65</f>
        <v>1.4314762574984887</v>
      </c>
    </row>
    <row r="133" spans="1:15" ht="12.75">
      <c r="A133">
        <v>12.9</v>
      </c>
      <c r="B133" s="70">
        <f aca="true" t="shared" si="5" ref="B133:B196">C133+E133</f>
        <v>393.0119640103235</v>
      </c>
      <c r="C133" s="70">
        <f>A133*Sheet1!D29</f>
        <v>154.8</v>
      </c>
      <c r="E133" s="70">
        <f aca="true" t="shared" si="6" ref="E133:E196">(A133*A133)*O133</f>
        <v>238.2119640103235</v>
      </c>
      <c r="O133" s="70">
        <f>Sheet1!F65</f>
        <v>1.4314762574984887</v>
      </c>
    </row>
    <row r="134" spans="1:15" ht="12.75">
      <c r="A134">
        <v>13</v>
      </c>
      <c r="B134" s="70">
        <f t="shared" si="5"/>
        <v>397.9194875172446</v>
      </c>
      <c r="C134" s="70">
        <f>A134*Sheet1!D29</f>
        <v>156</v>
      </c>
      <c r="E134" s="70">
        <f t="shared" si="6"/>
        <v>241.9194875172446</v>
      </c>
      <c r="O134" s="70">
        <f>Sheet1!F65</f>
        <v>1.4314762574984887</v>
      </c>
    </row>
    <row r="135" spans="1:15" ht="12.75">
      <c r="A135">
        <v>13.1</v>
      </c>
      <c r="B135" s="70">
        <f t="shared" si="5"/>
        <v>402.8556405493156</v>
      </c>
      <c r="C135" s="70">
        <f>A135*Sheet1!D29</f>
        <v>157.2</v>
      </c>
      <c r="E135" s="70">
        <f t="shared" si="6"/>
        <v>245.65564054931562</v>
      </c>
      <c r="O135" s="70">
        <f>Sheet1!F65</f>
        <v>1.4314762574984887</v>
      </c>
    </row>
    <row r="136" spans="1:15" ht="12.75">
      <c r="A136">
        <v>13.2</v>
      </c>
      <c r="B136" s="70">
        <f t="shared" si="5"/>
        <v>407.8204231065366</v>
      </c>
      <c r="C136" s="70">
        <f>A136*Sheet1!D29</f>
        <v>158.39999999999998</v>
      </c>
      <c r="E136" s="70">
        <f t="shared" si="6"/>
        <v>249.42042310653665</v>
      </c>
      <c r="O136" s="70">
        <f>Sheet1!F65</f>
        <v>1.4314762574984887</v>
      </c>
    </row>
    <row r="137" spans="1:15" ht="12.75">
      <c r="A137">
        <v>13.3</v>
      </c>
      <c r="B137" s="70">
        <f t="shared" si="5"/>
        <v>412.8138351889077</v>
      </c>
      <c r="C137" s="70">
        <f>A137*Sheet1!D29</f>
        <v>159.60000000000002</v>
      </c>
      <c r="E137" s="70">
        <f t="shared" si="6"/>
        <v>253.2138351889077</v>
      </c>
      <c r="O137" s="70">
        <f>Sheet1!F65</f>
        <v>1.4314762574984887</v>
      </c>
    </row>
    <row r="138" spans="1:15" ht="12.75">
      <c r="A138">
        <v>13.4</v>
      </c>
      <c r="B138" s="70">
        <f t="shared" si="5"/>
        <v>417.83587679642864</v>
      </c>
      <c r="C138" s="70">
        <f>A138*Sheet1!D29</f>
        <v>160.8</v>
      </c>
      <c r="E138" s="70">
        <f t="shared" si="6"/>
        <v>257.0358767964286</v>
      </c>
      <c r="O138" s="70">
        <f>Sheet1!F65</f>
        <v>1.4314762574984887</v>
      </c>
    </row>
    <row r="139" spans="1:15" ht="12.75">
      <c r="A139">
        <v>13.5</v>
      </c>
      <c r="B139" s="70">
        <f t="shared" si="5"/>
        <v>422.88654792909955</v>
      </c>
      <c r="C139" s="70">
        <f>A139*Sheet1!D29</f>
        <v>162</v>
      </c>
      <c r="E139" s="70">
        <f t="shared" si="6"/>
        <v>260.88654792909955</v>
      </c>
      <c r="O139" s="70">
        <f>Sheet1!F65</f>
        <v>1.4314762574984887</v>
      </c>
    </row>
    <row r="140" spans="1:15" ht="12.75">
      <c r="A140">
        <v>13.6</v>
      </c>
      <c r="B140" s="70">
        <f t="shared" si="5"/>
        <v>427.96584858692046</v>
      </c>
      <c r="C140" s="70">
        <f>A140*Sheet1!D29</f>
        <v>163.2</v>
      </c>
      <c r="E140" s="70">
        <f t="shared" si="6"/>
        <v>264.76584858692047</v>
      </c>
      <c r="O140" s="70">
        <f>Sheet1!F65</f>
        <v>1.4314762574984887</v>
      </c>
    </row>
    <row r="141" spans="1:15" ht="12.75">
      <c r="A141">
        <v>13.7</v>
      </c>
      <c r="B141" s="70">
        <f t="shared" si="5"/>
        <v>433.0737787698913</v>
      </c>
      <c r="C141" s="70">
        <f>A141*Sheet1!D29</f>
        <v>164.39999999999998</v>
      </c>
      <c r="E141" s="70">
        <f t="shared" si="6"/>
        <v>268.6737787698913</v>
      </c>
      <c r="O141" s="70">
        <f>Sheet1!F65</f>
        <v>1.4314762574984887</v>
      </c>
    </row>
    <row r="142" spans="1:15" ht="12.75">
      <c r="A142">
        <v>13.8</v>
      </c>
      <c r="B142" s="70">
        <f t="shared" si="5"/>
        <v>438.21033847801226</v>
      </c>
      <c r="C142" s="70">
        <f>A142*Sheet1!D29</f>
        <v>165.60000000000002</v>
      </c>
      <c r="E142" s="70">
        <f t="shared" si="6"/>
        <v>272.61033847801224</v>
      </c>
      <c r="O142" s="70">
        <f>Sheet1!F65</f>
        <v>1.4314762574984887</v>
      </c>
    </row>
    <row r="143" spans="1:15" ht="12.75">
      <c r="A143">
        <v>13.9</v>
      </c>
      <c r="B143" s="70">
        <f t="shared" si="5"/>
        <v>443.37552771128304</v>
      </c>
      <c r="C143" s="70">
        <f>A143*Sheet1!D29</f>
        <v>166.8</v>
      </c>
      <c r="E143" s="70">
        <f t="shared" si="6"/>
        <v>276.57552771128303</v>
      </c>
      <c r="O143" s="70">
        <f>Sheet1!F65</f>
        <v>1.4314762574984887</v>
      </c>
    </row>
    <row r="144" spans="1:15" ht="12.75">
      <c r="A144">
        <v>14</v>
      </c>
      <c r="B144" s="70">
        <f t="shared" si="5"/>
        <v>448.5693464697038</v>
      </c>
      <c r="C144" s="70">
        <f>A144*Sheet1!D29</f>
        <v>168</v>
      </c>
      <c r="E144" s="70">
        <f t="shared" si="6"/>
        <v>280.5693464697038</v>
      </c>
      <c r="O144" s="70">
        <f>Sheet1!F65</f>
        <v>1.4314762574984887</v>
      </c>
    </row>
    <row r="145" spans="1:15" ht="12.75">
      <c r="A145">
        <v>14.1</v>
      </c>
      <c r="B145" s="70">
        <f t="shared" si="5"/>
        <v>453.79179475327453</v>
      </c>
      <c r="C145" s="70">
        <f>A145*Sheet1!D29</f>
        <v>169.2</v>
      </c>
      <c r="E145" s="70">
        <f t="shared" si="6"/>
        <v>284.59179475327454</v>
      </c>
      <c r="O145" s="70">
        <f>Sheet1!F65</f>
        <v>1.4314762574984887</v>
      </c>
    </row>
    <row r="146" spans="1:15" ht="12.75">
      <c r="A146">
        <v>14.2</v>
      </c>
      <c r="B146" s="70">
        <f t="shared" si="5"/>
        <v>459.04287256199524</v>
      </c>
      <c r="C146" s="70">
        <f>A146*Sheet1!D29</f>
        <v>170.39999999999998</v>
      </c>
      <c r="E146" s="70">
        <f t="shared" si="6"/>
        <v>288.64287256199526</v>
      </c>
      <c r="O146" s="70">
        <f>Sheet1!F65</f>
        <v>1.4314762574984887</v>
      </c>
    </row>
    <row r="147" spans="1:15" ht="12.75">
      <c r="A147">
        <v>14.3</v>
      </c>
      <c r="B147" s="70">
        <f t="shared" si="5"/>
        <v>464.322579895866</v>
      </c>
      <c r="C147" s="70">
        <f>A147*Sheet1!D29</f>
        <v>171.60000000000002</v>
      </c>
      <c r="E147" s="70">
        <f t="shared" si="6"/>
        <v>292.722579895866</v>
      </c>
      <c r="O147" s="70">
        <f>Sheet1!F65</f>
        <v>1.4314762574984887</v>
      </c>
    </row>
    <row r="148" spans="1:15" ht="12.75">
      <c r="A148">
        <v>14.4</v>
      </c>
      <c r="B148" s="70">
        <f t="shared" si="5"/>
        <v>469.63091675488664</v>
      </c>
      <c r="C148" s="70">
        <f>A148*Sheet1!D29</f>
        <v>172.8</v>
      </c>
      <c r="E148" s="70">
        <f t="shared" si="6"/>
        <v>296.83091675488663</v>
      </c>
      <c r="O148" s="70">
        <f>Sheet1!F65</f>
        <v>1.4314762574984887</v>
      </c>
    </row>
    <row r="149" spans="1:15" ht="12.75">
      <c r="A149">
        <v>14.5</v>
      </c>
      <c r="B149" s="70">
        <f t="shared" si="5"/>
        <v>474.9678831390573</v>
      </c>
      <c r="C149" s="70">
        <f>A149*Sheet1!D29</f>
        <v>174</v>
      </c>
      <c r="E149" s="70">
        <f t="shared" si="6"/>
        <v>300.9678831390573</v>
      </c>
      <c r="O149" s="70">
        <f>Sheet1!F65</f>
        <v>1.4314762574984887</v>
      </c>
    </row>
    <row r="150" spans="1:15" ht="12.75">
      <c r="A150">
        <v>14.6</v>
      </c>
      <c r="B150" s="70">
        <f t="shared" si="5"/>
        <v>480.33347904837785</v>
      </c>
      <c r="C150" s="70">
        <f>A150*Sheet1!D29</f>
        <v>175.2</v>
      </c>
      <c r="E150" s="70">
        <f t="shared" si="6"/>
        <v>305.13347904837786</v>
      </c>
      <c r="O150" s="70">
        <f>Sheet1!F65</f>
        <v>1.4314762574984887</v>
      </c>
    </row>
    <row r="151" spans="1:15" ht="12.75">
      <c r="A151">
        <v>14.7</v>
      </c>
      <c r="B151" s="70">
        <f t="shared" si="5"/>
        <v>485.72770448284837</v>
      </c>
      <c r="C151" s="70">
        <f>A151*Sheet1!D29</f>
        <v>176.39999999999998</v>
      </c>
      <c r="E151" s="70">
        <f t="shared" si="6"/>
        <v>309.3277044828484</v>
      </c>
      <c r="O151" s="70">
        <f>Sheet1!F65</f>
        <v>1.4314762574984887</v>
      </c>
    </row>
    <row r="152" spans="1:15" ht="12.75">
      <c r="A152">
        <v>14.8</v>
      </c>
      <c r="B152" s="70">
        <f t="shared" si="5"/>
        <v>491.15055944246905</v>
      </c>
      <c r="C152" s="70">
        <f>A152*Sheet1!D29</f>
        <v>177.60000000000002</v>
      </c>
      <c r="E152" s="70">
        <f t="shared" si="6"/>
        <v>313.550559442469</v>
      </c>
      <c r="O152" s="70">
        <f>Sheet1!F65</f>
        <v>1.4314762574984887</v>
      </c>
    </row>
    <row r="153" spans="1:15" ht="12.75">
      <c r="A153">
        <v>14.9</v>
      </c>
      <c r="B153" s="70">
        <f t="shared" si="5"/>
        <v>496.6020439272395</v>
      </c>
      <c r="C153" s="70">
        <f>A153*Sheet1!D29</f>
        <v>178.8</v>
      </c>
      <c r="E153" s="70">
        <f t="shared" si="6"/>
        <v>317.8020439272395</v>
      </c>
      <c r="O153" s="70">
        <f>Sheet1!F65</f>
        <v>1.4314762574984887</v>
      </c>
    </row>
    <row r="154" spans="1:15" ht="12.75">
      <c r="A154">
        <v>15</v>
      </c>
      <c r="B154" s="70">
        <f t="shared" si="5"/>
        <v>502.08215793716</v>
      </c>
      <c r="C154" s="70">
        <f>A154*Sheet1!D29</f>
        <v>180</v>
      </c>
      <c r="E154" s="70">
        <f t="shared" si="6"/>
        <v>322.08215793716</v>
      </c>
      <c r="O154" s="70">
        <f>Sheet1!F65</f>
        <v>1.4314762574984887</v>
      </c>
    </row>
    <row r="155" spans="1:15" ht="12.75">
      <c r="A155">
        <v>15.1</v>
      </c>
      <c r="B155" s="70">
        <f t="shared" si="5"/>
        <v>507.59090147223037</v>
      </c>
      <c r="C155" s="70">
        <f>A155*Sheet1!D29</f>
        <v>181.2</v>
      </c>
      <c r="E155" s="70">
        <f t="shared" si="6"/>
        <v>326.3909014722304</v>
      </c>
      <c r="O155" s="70">
        <f>Sheet1!F65</f>
        <v>1.4314762574984887</v>
      </c>
    </row>
    <row r="156" spans="1:15" ht="12.75">
      <c r="A156">
        <v>15.2</v>
      </c>
      <c r="B156" s="70">
        <f t="shared" si="5"/>
        <v>513.1282745324509</v>
      </c>
      <c r="C156" s="70">
        <f>A156*Sheet1!D29</f>
        <v>182.39999999999998</v>
      </c>
      <c r="E156" s="70">
        <f t="shared" si="6"/>
        <v>330.7282745324508</v>
      </c>
      <c r="O156" s="70">
        <f>Sheet1!F65</f>
        <v>1.4314762574984887</v>
      </c>
    </row>
    <row r="157" spans="1:15" ht="12.75">
      <c r="A157">
        <v>15.3</v>
      </c>
      <c r="B157" s="70">
        <f t="shared" si="5"/>
        <v>518.6942771178212</v>
      </c>
      <c r="C157" s="70">
        <f>A157*Sheet1!D29</f>
        <v>183.60000000000002</v>
      </c>
      <c r="E157" s="70">
        <f t="shared" si="6"/>
        <v>335.09427711782126</v>
      </c>
      <c r="O157" s="70">
        <f>Sheet1!F65</f>
        <v>1.4314762574984887</v>
      </c>
    </row>
    <row r="158" spans="1:15" ht="12.75">
      <c r="A158">
        <v>15.4</v>
      </c>
      <c r="B158" s="70">
        <f t="shared" si="5"/>
        <v>524.2889092283417</v>
      </c>
      <c r="C158" s="70">
        <f>A158*Sheet1!D29</f>
        <v>184.8</v>
      </c>
      <c r="E158" s="70">
        <f t="shared" si="6"/>
        <v>339.48890922834164</v>
      </c>
      <c r="O158" s="70">
        <f>Sheet1!F65</f>
        <v>1.4314762574984887</v>
      </c>
    </row>
    <row r="159" spans="1:15" ht="12.75">
      <c r="A159">
        <v>15.5</v>
      </c>
      <c r="B159" s="70">
        <f t="shared" si="5"/>
        <v>529.9121708640118</v>
      </c>
      <c r="C159" s="70">
        <f>A159*Sheet1!D29</f>
        <v>186</v>
      </c>
      <c r="E159" s="70">
        <f t="shared" si="6"/>
        <v>343.9121708640119</v>
      </c>
      <c r="O159" s="70">
        <f>Sheet1!F65</f>
        <v>1.4314762574984887</v>
      </c>
    </row>
    <row r="160" spans="1:15" ht="12.75">
      <c r="A160">
        <v>15.6</v>
      </c>
      <c r="B160" s="70">
        <f t="shared" si="5"/>
        <v>535.5640620248322</v>
      </c>
      <c r="C160" s="70">
        <f>A160*Sheet1!D29</f>
        <v>187.2</v>
      </c>
      <c r="E160" s="70">
        <f t="shared" si="6"/>
        <v>348.3640620248322</v>
      </c>
      <c r="O160" s="70">
        <f>Sheet1!F65</f>
        <v>1.4314762574984887</v>
      </c>
    </row>
    <row r="161" spans="1:15" ht="12.75">
      <c r="A161">
        <v>15.7</v>
      </c>
      <c r="B161" s="70">
        <f t="shared" si="5"/>
        <v>541.2445827108024</v>
      </c>
      <c r="C161" s="70">
        <f>A161*Sheet1!D29</f>
        <v>188.39999999999998</v>
      </c>
      <c r="E161" s="70">
        <f t="shared" si="6"/>
        <v>352.84458271080246</v>
      </c>
      <c r="O161" s="70">
        <f>Sheet1!F65</f>
        <v>1.4314762574984887</v>
      </c>
    </row>
    <row r="162" spans="1:15" ht="12.75">
      <c r="A162">
        <v>15.8</v>
      </c>
      <c r="B162" s="70">
        <f t="shared" si="5"/>
        <v>546.9537329219228</v>
      </c>
      <c r="C162" s="70">
        <f>A162*Sheet1!D29</f>
        <v>189.60000000000002</v>
      </c>
      <c r="E162" s="70">
        <f t="shared" si="6"/>
        <v>357.35373292192276</v>
      </c>
      <c r="O162" s="70">
        <f>Sheet1!F65</f>
        <v>1.4314762574984887</v>
      </c>
    </row>
    <row r="163" spans="1:15" ht="12.75">
      <c r="A163">
        <v>15.9</v>
      </c>
      <c r="B163" s="70">
        <f t="shared" si="5"/>
        <v>552.691512658193</v>
      </c>
      <c r="C163" s="70">
        <f>A163*Sheet1!D29</f>
        <v>190.8</v>
      </c>
      <c r="E163" s="70">
        <f t="shared" si="6"/>
        <v>361.89151265819294</v>
      </c>
      <c r="O163" s="70">
        <f>Sheet1!F65</f>
        <v>1.4314762574984887</v>
      </c>
    </row>
    <row r="164" spans="1:15" ht="12.75">
      <c r="A164">
        <v>16</v>
      </c>
      <c r="B164" s="70">
        <f t="shared" si="5"/>
        <v>558.4579219196131</v>
      </c>
      <c r="C164" s="70">
        <f>A164*Sheet1!D29</f>
        <v>192</v>
      </c>
      <c r="E164" s="70">
        <f t="shared" si="6"/>
        <v>366.4579219196131</v>
      </c>
      <c r="O164" s="70">
        <f>Sheet1!F65</f>
        <v>1.4314762574984887</v>
      </c>
    </row>
    <row r="165" spans="1:15" ht="12.75">
      <c r="A165">
        <v>16.1</v>
      </c>
      <c r="B165" s="70">
        <f t="shared" si="5"/>
        <v>564.2529607061833</v>
      </c>
      <c r="C165" s="70">
        <f>A165*Sheet1!D29</f>
        <v>193.20000000000002</v>
      </c>
      <c r="E165" s="70">
        <f t="shared" si="6"/>
        <v>371.05296070618334</v>
      </c>
      <c r="O165" s="70">
        <f>Sheet1!F65</f>
        <v>1.4314762574984887</v>
      </c>
    </row>
    <row r="166" spans="1:15" ht="12.75">
      <c r="A166">
        <v>16.2</v>
      </c>
      <c r="B166" s="70">
        <f t="shared" si="5"/>
        <v>570.0766290179033</v>
      </c>
      <c r="C166" s="70">
        <f>A166*Sheet1!D29</f>
        <v>194.39999999999998</v>
      </c>
      <c r="E166" s="70">
        <f t="shared" si="6"/>
        <v>375.6766290179034</v>
      </c>
      <c r="O166" s="70">
        <f>Sheet1!F65</f>
        <v>1.4314762574984887</v>
      </c>
    </row>
    <row r="167" spans="1:15" ht="12.75">
      <c r="A167">
        <v>16.3</v>
      </c>
      <c r="B167" s="70">
        <f t="shared" si="5"/>
        <v>575.9289268547734</v>
      </c>
      <c r="C167" s="70">
        <f>A167*Sheet1!D29</f>
        <v>195.60000000000002</v>
      </c>
      <c r="E167" s="70">
        <f t="shared" si="6"/>
        <v>380.32892685477344</v>
      </c>
      <c r="O167" s="70">
        <f>Sheet1!F65</f>
        <v>1.4314762574984887</v>
      </c>
    </row>
    <row r="168" spans="1:15" ht="12.75">
      <c r="A168">
        <v>16.4</v>
      </c>
      <c r="B168" s="70">
        <f t="shared" si="5"/>
        <v>581.8098542167935</v>
      </c>
      <c r="C168" s="70">
        <f>A168*Sheet1!D29</f>
        <v>196.79999999999998</v>
      </c>
      <c r="E168" s="70">
        <f t="shared" si="6"/>
        <v>385.0098542167935</v>
      </c>
      <c r="O168" s="70">
        <f>Sheet1!F65</f>
        <v>1.4314762574984887</v>
      </c>
    </row>
    <row r="169" spans="1:15" ht="12.75">
      <c r="A169">
        <v>16.5</v>
      </c>
      <c r="B169" s="70">
        <f t="shared" si="5"/>
        <v>587.7194111039636</v>
      </c>
      <c r="C169" s="70">
        <f>A169*Sheet1!D29</f>
        <v>198</v>
      </c>
      <c r="E169" s="70">
        <f t="shared" si="6"/>
        <v>389.7194111039636</v>
      </c>
      <c r="O169" s="70">
        <f>Sheet1!F65</f>
        <v>1.4314762574984887</v>
      </c>
    </row>
    <row r="170" spans="1:15" ht="12.75">
      <c r="A170">
        <v>16.6</v>
      </c>
      <c r="B170" s="70">
        <f t="shared" si="5"/>
        <v>593.6575975162837</v>
      </c>
      <c r="C170" s="70">
        <f>A170*Sheet1!D29</f>
        <v>199.20000000000002</v>
      </c>
      <c r="E170" s="70">
        <f t="shared" si="6"/>
        <v>394.4575975162836</v>
      </c>
      <c r="O170" s="70">
        <f>Sheet1!F65</f>
        <v>1.4314762574984887</v>
      </c>
    </row>
    <row r="171" spans="1:15" ht="12.75">
      <c r="A171">
        <v>16.7</v>
      </c>
      <c r="B171" s="70">
        <f t="shared" si="5"/>
        <v>599.6244134537535</v>
      </c>
      <c r="C171" s="70">
        <f>A171*Sheet1!D29</f>
        <v>200.39999999999998</v>
      </c>
      <c r="E171" s="70">
        <f t="shared" si="6"/>
        <v>399.2244134537535</v>
      </c>
      <c r="O171" s="70">
        <f>Sheet1!F65</f>
        <v>1.4314762574984887</v>
      </c>
    </row>
    <row r="172" spans="1:15" ht="12.75">
      <c r="A172">
        <v>16.8</v>
      </c>
      <c r="B172" s="70">
        <f t="shared" si="5"/>
        <v>605.6198589163735</v>
      </c>
      <c r="C172" s="70">
        <f>A172*Sheet1!D29</f>
        <v>201.60000000000002</v>
      </c>
      <c r="E172" s="70">
        <f t="shared" si="6"/>
        <v>404.0198589163735</v>
      </c>
      <c r="O172" s="70">
        <f>Sheet1!F65</f>
        <v>1.4314762574984887</v>
      </c>
    </row>
    <row r="173" spans="1:15" ht="12.75">
      <c r="A173">
        <v>16.9</v>
      </c>
      <c r="B173" s="70">
        <f t="shared" si="5"/>
        <v>611.6439339041433</v>
      </c>
      <c r="C173" s="70">
        <f>A173*Sheet1!D29</f>
        <v>202.79999999999998</v>
      </c>
      <c r="E173" s="70">
        <f t="shared" si="6"/>
        <v>408.8439339041433</v>
      </c>
      <c r="O173" s="70">
        <f>Sheet1!F65</f>
        <v>1.4314762574984887</v>
      </c>
    </row>
    <row r="174" spans="1:15" ht="12.75">
      <c r="A174">
        <v>17</v>
      </c>
      <c r="B174" s="70">
        <f t="shared" si="5"/>
        <v>617.6966384170632</v>
      </c>
      <c r="C174" s="70">
        <f>A174*Sheet1!D29</f>
        <v>204</v>
      </c>
      <c r="E174" s="70">
        <f t="shared" si="6"/>
        <v>413.69663841706324</v>
      </c>
      <c r="O174" s="70">
        <f>Sheet1!F65</f>
        <v>1.4314762574984887</v>
      </c>
    </row>
    <row r="175" spans="1:15" ht="12.75">
      <c r="A175">
        <v>17.1</v>
      </c>
      <c r="B175" s="70">
        <f t="shared" si="5"/>
        <v>623.7779724551332</v>
      </c>
      <c r="C175" s="70">
        <f>A175*Sheet1!D29</f>
        <v>205.20000000000002</v>
      </c>
      <c r="E175" s="70">
        <f t="shared" si="6"/>
        <v>418.57797245513314</v>
      </c>
      <c r="O175" s="70">
        <f>Sheet1!F65</f>
        <v>1.4314762574984887</v>
      </c>
    </row>
    <row r="176" spans="1:15" ht="12.75">
      <c r="A176">
        <v>17.2</v>
      </c>
      <c r="B176" s="70">
        <f t="shared" si="5"/>
        <v>629.8879360183528</v>
      </c>
      <c r="C176" s="70">
        <f>A176*Sheet1!D29</f>
        <v>206.39999999999998</v>
      </c>
      <c r="E176" s="70">
        <f t="shared" si="6"/>
        <v>423.48793601835285</v>
      </c>
      <c r="O176" s="70">
        <f>Sheet1!F65</f>
        <v>1.4314762574984887</v>
      </c>
    </row>
    <row r="177" spans="1:15" ht="12.75">
      <c r="A177">
        <v>17.3</v>
      </c>
      <c r="B177" s="70">
        <f t="shared" si="5"/>
        <v>636.0265291067228</v>
      </c>
      <c r="C177" s="70">
        <f>A177*Sheet1!D29</f>
        <v>207.60000000000002</v>
      </c>
      <c r="E177" s="70">
        <f t="shared" si="6"/>
        <v>428.42652910672274</v>
      </c>
      <c r="O177" s="70">
        <f>Sheet1!F65</f>
        <v>1.4314762574984887</v>
      </c>
    </row>
    <row r="178" spans="1:15" ht="12.75">
      <c r="A178">
        <v>17.4</v>
      </c>
      <c r="B178" s="70">
        <f t="shared" si="5"/>
        <v>642.1937517202423</v>
      </c>
      <c r="C178" s="70">
        <f>A178*Sheet1!D29</f>
        <v>208.79999999999998</v>
      </c>
      <c r="E178" s="70">
        <f t="shared" si="6"/>
        <v>433.39375172024234</v>
      </c>
      <c r="O178" s="70">
        <f>Sheet1!F65</f>
        <v>1.4314762574984887</v>
      </c>
    </row>
    <row r="179" spans="1:15" ht="12.75">
      <c r="A179">
        <v>17.5</v>
      </c>
      <c r="B179" s="70">
        <f t="shared" si="5"/>
        <v>648.3896038589121</v>
      </c>
      <c r="C179" s="70">
        <f>A179*Sheet1!D29</f>
        <v>210</v>
      </c>
      <c r="E179" s="70">
        <f t="shared" si="6"/>
        <v>438.38960385891215</v>
      </c>
      <c r="O179" s="70">
        <f>Sheet1!F65</f>
        <v>1.4314762574984887</v>
      </c>
    </row>
    <row r="180" spans="1:15" ht="12.75">
      <c r="A180">
        <v>17.6</v>
      </c>
      <c r="B180" s="70">
        <f t="shared" si="5"/>
        <v>654.6140855227319</v>
      </c>
      <c r="C180" s="70">
        <f>A180*Sheet1!D29</f>
        <v>211.20000000000002</v>
      </c>
      <c r="E180" s="70">
        <f t="shared" si="6"/>
        <v>443.4140855227319</v>
      </c>
      <c r="O180" s="70">
        <f>Sheet1!F65</f>
        <v>1.4314762574984887</v>
      </c>
    </row>
    <row r="181" spans="1:15" ht="12.75">
      <c r="A181">
        <v>17.7</v>
      </c>
      <c r="B181" s="70">
        <f t="shared" si="5"/>
        <v>660.8671967117015</v>
      </c>
      <c r="C181" s="70">
        <f>A181*Sheet1!D29</f>
        <v>212.39999999999998</v>
      </c>
      <c r="E181" s="70">
        <f t="shared" si="6"/>
        <v>448.4671967117015</v>
      </c>
      <c r="O181" s="70">
        <f>Sheet1!F65</f>
        <v>1.4314762574984887</v>
      </c>
    </row>
    <row r="182" spans="1:15" ht="12.75">
      <c r="A182">
        <v>17.8</v>
      </c>
      <c r="B182" s="70">
        <f t="shared" si="5"/>
        <v>667.1489374258213</v>
      </c>
      <c r="C182" s="70">
        <f>A182*Sheet1!D29</f>
        <v>213.60000000000002</v>
      </c>
      <c r="E182" s="70">
        <f t="shared" si="6"/>
        <v>453.54893742582124</v>
      </c>
      <c r="O182" s="70">
        <f>Sheet1!F65</f>
        <v>1.4314762574984887</v>
      </c>
    </row>
    <row r="183" spans="1:15" ht="12.75">
      <c r="A183">
        <v>17.9</v>
      </c>
      <c r="B183" s="70">
        <f t="shared" si="5"/>
        <v>673.4593076650907</v>
      </c>
      <c r="C183" s="70">
        <f>A183*Sheet1!D29</f>
        <v>214.79999999999998</v>
      </c>
      <c r="E183" s="70">
        <f t="shared" si="6"/>
        <v>458.65930766509075</v>
      </c>
      <c r="O183" s="70">
        <f>Sheet1!F65</f>
        <v>1.4314762574984887</v>
      </c>
    </row>
    <row r="184" spans="1:15" ht="12.75">
      <c r="A184">
        <v>18</v>
      </c>
      <c r="B184" s="70">
        <f t="shared" si="5"/>
        <v>679.7983074295104</v>
      </c>
      <c r="C184" s="70">
        <f>A184*Sheet1!D29</f>
        <v>216</v>
      </c>
      <c r="E184" s="70">
        <f t="shared" si="6"/>
        <v>463.7983074295104</v>
      </c>
      <c r="O184" s="70">
        <f>Sheet1!F65</f>
        <v>1.4314762574984887</v>
      </c>
    </row>
    <row r="185" spans="1:15" ht="12.75">
      <c r="A185">
        <v>18.1</v>
      </c>
      <c r="B185" s="70">
        <f t="shared" si="5"/>
        <v>686.16593671908</v>
      </c>
      <c r="C185" s="70">
        <f>A185*Sheet1!D29</f>
        <v>217.20000000000002</v>
      </c>
      <c r="E185" s="70">
        <f t="shared" si="6"/>
        <v>468.96593671908</v>
      </c>
      <c r="O185" s="70">
        <f>Sheet1!F65</f>
        <v>1.4314762574984887</v>
      </c>
    </row>
    <row r="186" spans="1:15" ht="12.75">
      <c r="A186">
        <v>18.2</v>
      </c>
      <c r="B186" s="70">
        <f t="shared" si="5"/>
        <v>692.5621955337992</v>
      </c>
      <c r="C186" s="70">
        <f>A186*Sheet1!D29</f>
        <v>218.39999999999998</v>
      </c>
      <c r="E186" s="70">
        <f t="shared" si="6"/>
        <v>474.1621955337993</v>
      </c>
      <c r="O186" s="70">
        <f>Sheet1!F65</f>
        <v>1.4314762574984887</v>
      </c>
    </row>
    <row r="187" spans="1:15" ht="12.75">
      <c r="A187">
        <v>18.3</v>
      </c>
      <c r="B187" s="70">
        <f t="shared" si="5"/>
        <v>698.987083873669</v>
      </c>
      <c r="C187" s="70">
        <f>A187*Sheet1!D29</f>
        <v>219.60000000000002</v>
      </c>
      <c r="E187" s="70">
        <f t="shared" si="6"/>
        <v>479.3870838736689</v>
      </c>
      <c r="O187" s="70">
        <f>Sheet1!F65</f>
        <v>1.4314762574984887</v>
      </c>
    </row>
    <row r="188" spans="1:15" ht="12.75">
      <c r="A188">
        <v>18.4</v>
      </c>
      <c r="B188" s="70">
        <f t="shared" si="5"/>
        <v>705.4406017386882</v>
      </c>
      <c r="C188" s="70">
        <f>A188*Sheet1!D29</f>
        <v>220.79999999999998</v>
      </c>
      <c r="E188" s="70">
        <f t="shared" si="6"/>
        <v>484.64060173868825</v>
      </c>
      <c r="O188" s="70">
        <f>Sheet1!F65</f>
        <v>1.4314762574984887</v>
      </c>
    </row>
    <row r="189" spans="1:15" ht="12.75">
      <c r="A189">
        <v>18.5</v>
      </c>
      <c r="B189" s="70">
        <f t="shared" si="5"/>
        <v>711.9227491288577</v>
      </c>
      <c r="C189" s="70">
        <f>A189*Sheet1!D29</f>
        <v>222</v>
      </c>
      <c r="E189" s="70">
        <f t="shared" si="6"/>
        <v>489.9227491288578</v>
      </c>
      <c r="O189" s="70">
        <f>Sheet1!F65</f>
        <v>1.4314762574984887</v>
      </c>
    </row>
    <row r="190" spans="1:15" ht="12.75">
      <c r="A190">
        <v>18.6</v>
      </c>
      <c r="B190" s="70">
        <f t="shared" si="5"/>
        <v>718.4335260441773</v>
      </c>
      <c r="C190" s="70">
        <f>A190*Sheet1!D29</f>
        <v>223.20000000000002</v>
      </c>
      <c r="E190" s="70">
        <f t="shared" si="6"/>
        <v>495.2335260441772</v>
      </c>
      <c r="O190" s="70">
        <f>Sheet1!F65</f>
        <v>1.4314762574984887</v>
      </c>
    </row>
    <row r="191" spans="1:15" ht="12.75">
      <c r="A191">
        <v>18.7</v>
      </c>
      <c r="B191" s="70">
        <f t="shared" si="5"/>
        <v>724.9729324846464</v>
      </c>
      <c r="C191" s="70">
        <f>A191*Sheet1!D29</f>
        <v>224.39999999999998</v>
      </c>
      <c r="E191" s="70">
        <f t="shared" si="6"/>
        <v>500.5729324846465</v>
      </c>
      <c r="O191" s="70">
        <f>Sheet1!F65</f>
        <v>1.4314762574984887</v>
      </c>
    </row>
    <row r="192" spans="1:15" ht="12.75">
      <c r="A192">
        <v>18.8</v>
      </c>
      <c r="B192" s="70">
        <f t="shared" si="5"/>
        <v>731.540968450266</v>
      </c>
      <c r="C192" s="70">
        <f>A192*Sheet1!D29</f>
        <v>225.60000000000002</v>
      </c>
      <c r="E192" s="70">
        <f t="shared" si="6"/>
        <v>505.9409684502659</v>
      </c>
      <c r="O192" s="70">
        <f>Sheet1!F65</f>
        <v>1.4314762574984887</v>
      </c>
    </row>
    <row r="193" spans="1:15" ht="12.75">
      <c r="A193">
        <v>18.9</v>
      </c>
      <c r="B193" s="70">
        <f t="shared" si="5"/>
        <v>738.137633941035</v>
      </c>
      <c r="C193" s="70">
        <f>A193*Sheet1!D29</f>
        <v>226.79999999999998</v>
      </c>
      <c r="E193" s="70">
        <f t="shared" si="6"/>
        <v>511.33763394103505</v>
      </c>
      <c r="O193" s="70">
        <f>Sheet1!F65</f>
        <v>1.4314762574984887</v>
      </c>
    </row>
    <row r="194" spans="1:15" ht="12.75">
      <c r="A194">
        <v>19</v>
      </c>
      <c r="B194" s="70">
        <f t="shared" si="5"/>
        <v>744.7629289569544</v>
      </c>
      <c r="C194" s="70">
        <f>A194*Sheet1!D29</f>
        <v>228</v>
      </c>
      <c r="E194" s="70">
        <f t="shared" si="6"/>
        <v>516.7629289569544</v>
      </c>
      <c r="O194" s="70">
        <f>Sheet1!F65</f>
        <v>1.4314762574984887</v>
      </c>
    </row>
    <row r="195" spans="1:15" ht="12.75">
      <c r="A195">
        <v>19.1</v>
      </c>
      <c r="B195" s="70">
        <f t="shared" si="5"/>
        <v>751.4168534980238</v>
      </c>
      <c r="C195" s="70">
        <f>A195*Sheet1!D29</f>
        <v>229.20000000000002</v>
      </c>
      <c r="E195" s="70">
        <f t="shared" si="6"/>
        <v>522.2168534980237</v>
      </c>
      <c r="O195" s="70">
        <f>Sheet1!F65</f>
        <v>1.4314762574984887</v>
      </c>
    </row>
    <row r="196" spans="1:15" ht="12.75">
      <c r="A196">
        <v>19.2</v>
      </c>
      <c r="B196" s="70">
        <f t="shared" si="5"/>
        <v>758.0994075642428</v>
      </c>
      <c r="C196" s="70">
        <f>A196*Sheet1!D29</f>
        <v>230.39999999999998</v>
      </c>
      <c r="E196" s="70">
        <f t="shared" si="6"/>
        <v>527.6994075642428</v>
      </c>
      <c r="O196" s="70">
        <f>Sheet1!F65</f>
        <v>1.4314762574984887</v>
      </c>
    </row>
    <row r="197" spans="1:15" ht="12.75">
      <c r="A197">
        <v>19.3</v>
      </c>
      <c r="B197" s="70">
        <f aca="true" t="shared" si="7" ref="B197:B260">C197+E197</f>
        <v>764.8105911556121</v>
      </c>
      <c r="C197" s="70">
        <f>A197*Sheet1!D29</f>
        <v>231.60000000000002</v>
      </c>
      <c r="E197" s="70">
        <f aca="true" t="shared" si="8" ref="E197:E260">(A197*A197)*O197</f>
        <v>533.2105911556121</v>
      </c>
      <c r="O197" s="70">
        <f>Sheet1!F65</f>
        <v>1.4314762574984887</v>
      </c>
    </row>
    <row r="198" spans="1:15" ht="12.75">
      <c r="A198">
        <v>19.4</v>
      </c>
      <c r="B198" s="70">
        <f t="shared" si="7"/>
        <v>771.5504042721311</v>
      </c>
      <c r="C198" s="70">
        <f>A198*Sheet1!D29</f>
        <v>232.79999999999998</v>
      </c>
      <c r="E198" s="70">
        <f t="shared" si="8"/>
        <v>538.7504042721312</v>
      </c>
      <c r="O198" s="70">
        <f>Sheet1!F65</f>
        <v>1.4314762574984887</v>
      </c>
    </row>
    <row r="199" spans="1:15" ht="12.75">
      <c r="A199">
        <v>19.5</v>
      </c>
      <c r="B199" s="70">
        <f t="shared" si="7"/>
        <v>778.3188469138004</v>
      </c>
      <c r="C199" s="70">
        <f>A199*Sheet1!D29</f>
        <v>234</v>
      </c>
      <c r="E199" s="70">
        <f t="shared" si="8"/>
        <v>544.3188469138004</v>
      </c>
      <c r="O199" s="70">
        <f>Sheet1!F65</f>
        <v>1.4314762574984887</v>
      </c>
    </row>
    <row r="200" spans="1:15" ht="12.75">
      <c r="A200">
        <v>19.6</v>
      </c>
      <c r="B200" s="70">
        <f t="shared" si="7"/>
        <v>785.1159190806196</v>
      </c>
      <c r="C200" s="70">
        <f>A200*Sheet1!D29</f>
        <v>235.20000000000002</v>
      </c>
      <c r="E200" s="70">
        <f t="shared" si="8"/>
        <v>549.9159190806196</v>
      </c>
      <c r="O200" s="70">
        <f>Sheet1!F65</f>
        <v>1.4314762574984887</v>
      </c>
    </row>
    <row r="201" spans="1:15" ht="12.75">
      <c r="A201">
        <v>19.7</v>
      </c>
      <c r="B201" s="70">
        <f t="shared" si="7"/>
        <v>791.9416207725884</v>
      </c>
      <c r="C201" s="70">
        <f>A201*Sheet1!D29</f>
        <v>236.39999999999998</v>
      </c>
      <c r="E201" s="70">
        <f t="shared" si="8"/>
        <v>555.5416207725884</v>
      </c>
      <c r="O201" s="70">
        <f>Sheet1!F65</f>
        <v>1.4314762574984887</v>
      </c>
    </row>
    <row r="202" spans="1:15" ht="12.75">
      <c r="A202">
        <v>19.8</v>
      </c>
      <c r="B202" s="70">
        <f t="shared" si="7"/>
        <v>798.7959519897075</v>
      </c>
      <c r="C202" s="70">
        <f>A202*Sheet1!D29</f>
        <v>237.60000000000002</v>
      </c>
      <c r="E202" s="70">
        <f t="shared" si="8"/>
        <v>561.1959519897075</v>
      </c>
      <c r="O202" s="70">
        <f>Sheet1!F65</f>
        <v>1.4314762574984887</v>
      </c>
    </row>
    <row r="203" spans="1:15" ht="12.75">
      <c r="A203">
        <v>19.9</v>
      </c>
      <c r="B203" s="70">
        <f t="shared" si="7"/>
        <v>805.6789127319764</v>
      </c>
      <c r="C203" s="70">
        <f>A203*Sheet1!D29</f>
        <v>238.79999999999998</v>
      </c>
      <c r="E203" s="70">
        <f t="shared" si="8"/>
        <v>566.8789127319765</v>
      </c>
      <c r="O203" s="70">
        <f>Sheet1!F65</f>
        <v>1.4314762574984887</v>
      </c>
    </row>
    <row r="204" spans="1:15" ht="12.75">
      <c r="A204">
        <v>20</v>
      </c>
      <c r="B204" s="70">
        <f t="shared" si="7"/>
        <v>812.5905029993955</v>
      </c>
      <c r="C204" s="70">
        <f>A204*Sheet1!D29</f>
        <v>240</v>
      </c>
      <c r="E204" s="70">
        <f t="shared" si="8"/>
        <v>572.5905029993955</v>
      </c>
      <c r="O204" s="70">
        <f>Sheet1!F65</f>
        <v>1.4314762574984887</v>
      </c>
    </row>
    <row r="205" spans="1:15" ht="12.75">
      <c r="A205">
        <v>20.5</v>
      </c>
      <c r="B205" s="70">
        <f t="shared" si="7"/>
        <v>847.5778972137399</v>
      </c>
      <c r="C205" s="70">
        <f>A205*Sheet1!D29</f>
        <v>246</v>
      </c>
      <c r="E205" s="70">
        <f t="shared" si="8"/>
        <v>601.5778972137399</v>
      </c>
      <c r="O205" s="70">
        <f>Sheet1!F65</f>
        <v>1.4314762574984887</v>
      </c>
    </row>
    <row r="206" spans="1:15" ht="12.75">
      <c r="A206">
        <v>21</v>
      </c>
      <c r="B206" s="70">
        <f t="shared" si="7"/>
        <v>883.2810295568336</v>
      </c>
      <c r="C206" s="70">
        <f>A206*Sheet1!D29</f>
        <v>252</v>
      </c>
      <c r="E206" s="70">
        <f t="shared" si="8"/>
        <v>631.2810295568336</v>
      </c>
      <c r="O206" s="70">
        <f>Sheet1!F65</f>
        <v>1.4314762574984887</v>
      </c>
    </row>
    <row r="207" spans="1:15" ht="12.75">
      <c r="A207">
        <v>21.5</v>
      </c>
      <c r="B207" s="70">
        <f t="shared" si="7"/>
        <v>919.6999000286764</v>
      </c>
      <c r="C207" s="70">
        <f>A207*Sheet1!D29</f>
        <v>258</v>
      </c>
      <c r="E207" s="70">
        <f t="shared" si="8"/>
        <v>661.6999000286764</v>
      </c>
      <c r="O207" s="70">
        <f>Sheet1!F65</f>
        <v>1.4314762574984887</v>
      </c>
    </row>
    <row r="208" spans="1:15" ht="12.75">
      <c r="A208">
        <v>22</v>
      </c>
      <c r="B208" s="70">
        <f t="shared" si="7"/>
        <v>956.8345086292685</v>
      </c>
      <c r="C208" s="70">
        <f>A208*Sheet1!D29</f>
        <v>264</v>
      </c>
      <c r="E208" s="70">
        <f t="shared" si="8"/>
        <v>692.8345086292685</v>
      </c>
      <c r="O208" s="70">
        <f>Sheet1!F65</f>
        <v>1.4314762574984887</v>
      </c>
    </row>
    <row r="209" spans="1:15" ht="12.75">
      <c r="A209">
        <v>22.5</v>
      </c>
      <c r="B209" s="70">
        <f t="shared" si="7"/>
        <v>994.6848553586099</v>
      </c>
      <c r="C209" s="70">
        <f>A209*Sheet1!D29</f>
        <v>270</v>
      </c>
      <c r="E209" s="70">
        <f t="shared" si="8"/>
        <v>724.6848553586099</v>
      </c>
      <c r="O209" s="70">
        <f>Sheet1!F65</f>
        <v>1.4314762574984887</v>
      </c>
    </row>
    <row r="210" spans="1:15" ht="12.75">
      <c r="A210">
        <v>23</v>
      </c>
      <c r="B210" s="70">
        <f t="shared" si="7"/>
        <v>1033.2509402167007</v>
      </c>
      <c r="C210" s="70">
        <f>A210*Sheet1!D29</f>
        <v>276</v>
      </c>
      <c r="E210" s="70">
        <f t="shared" si="8"/>
        <v>757.2509402167005</v>
      </c>
      <c r="O210" s="70">
        <f>Sheet1!F65</f>
        <v>1.4314762574984887</v>
      </c>
    </row>
    <row r="211" spans="1:15" ht="12.75">
      <c r="A211">
        <v>23.5</v>
      </c>
      <c r="B211" s="70">
        <f t="shared" si="7"/>
        <v>1072.5327632035405</v>
      </c>
      <c r="C211" s="70">
        <f>A211*Sheet1!D29</f>
        <v>282</v>
      </c>
      <c r="E211" s="70">
        <f t="shared" si="8"/>
        <v>790.5327632035404</v>
      </c>
      <c r="O211" s="70">
        <f>Sheet1!F65</f>
        <v>1.4314762574984887</v>
      </c>
    </row>
    <row r="212" spans="1:15" ht="12.75">
      <c r="A212">
        <v>24</v>
      </c>
      <c r="B212" s="70">
        <f t="shared" si="7"/>
        <v>1112.5303243191295</v>
      </c>
      <c r="C212" s="70">
        <f>A212*Sheet1!D29</f>
        <v>288</v>
      </c>
      <c r="E212" s="70">
        <f t="shared" si="8"/>
        <v>824.5303243191295</v>
      </c>
      <c r="O212" s="70">
        <f>Sheet1!F65</f>
        <v>1.4314762574984887</v>
      </c>
    </row>
    <row r="213" spans="1:15" ht="12.75">
      <c r="A213">
        <v>24.5</v>
      </c>
      <c r="B213" s="70">
        <f t="shared" si="7"/>
        <v>1153.2436235634677</v>
      </c>
      <c r="C213" s="70">
        <f>A213*Sheet1!D29</f>
        <v>294</v>
      </c>
      <c r="E213" s="70">
        <f t="shared" si="8"/>
        <v>859.2436235634678</v>
      </c>
      <c r="O213" s="70">
        <f>Sheet1!F65</f>
        <v>1.4314762574984887</v>
      </c>
    </row>
    <row r="214" spans="1:15" ht="12.75">
      <c r="A214">
        <v>25</v>
      </c>
      <c r="B214" s="70">
        <f t="shared" si="7"/>
        <v>1194.6726609365555</v>
      </c>
      <c r="C214" s="70">
        <f>A214*Sheet1!D29</f>
        <v>300</v>
      </c>
      <c r="E214" s="70">
        <f t="shared" si="8"/>
        <v>894.6726609365554</v>
      </c>
      <c r="O214" s="70">
        <f>Sheet1!F65</f>
        <v>1.4314762574984887</v>
      </c>
    </row>
    <row r="215" spans="1:15" ht="12.75">
      <c r="A215">
        <v>25.5</v>
      </c>
      <c r="B215" s="70">
        <f t="shared" si="7"/>
        <v>1236.8174364383922</v>
      </c>
      <c r="C215" s="70">
        <f>A215*Sheet1!D29</f>
        <v>306</v>
      </c>
      <c r="E215" s="70">
        <f t="shared" si="8"/>
        <v>930.8174364383923</v>
      </c>
      <c r="O215" s="70">
        <f>Sheet1!F65</f>
        <v>1.4314762574984887</v>
      </c>
    </row>
    <row r="216" spans="1:15" ht="12.75">
      <c r="A216">
        <v>26</v>
      </c>
      <c r="B216" s="70">
        <f t="shared" si="7"/>
        <v>1279.6779500689784</v>
      </c>
      <c r="C216" s="70">
        <f>A216*Sheet1!D29</f>
        <v>312</v>
      </c>
      <c r="E216" s="70">
        <f t="shared" si="8"/>
        <v>967.6779500689784</v>
      </c>
      <c r="O216" s="70">
        <f>Sheet1!F65</f>
        <v>1.4314762574984887</v>
      </c>
    </row>
    <row r="217" spans="1:15" ht="12.75">
      <c r="A217">
        <v>26.5</v>
      </c>
      <c r="B217" s="70">
        <f t="shared" si="7"/>
        <v>1323.2542018283139</v>
      </c>
      <c r="C217" s="70">
        <f>A217*Sheet1!D29</f>
        <v>318</v>
      </c>
      <c r="E217" s="70">
        <f t="shared" si="8"/>
        <v>1005.2542018283137</v>
      </c>
      <c r="O217" s="70">
        <f>Sheet1!F65</f>
        <v>1.4314762574984887</v>
      </c>
    </row>
    <row r="218" spans="1:15" ht="12.75">
      <c r="A218">
        <v>27</v>
      </c>
      <c r="B218" s="70">
        <f t="shared" si="7"/>
        <v>1367.5461917163982</v>
      </c>
      <c r="C218" s="70">
        <f>A218*Sheet1!D29</f>
        <v>324</v>
      </c>
      <c r="E218" s="70">
        <f t="shared" si="8"/>
        <v>1043.5461917163982</v>
      </c>
      <c r="O218" s="70">
        <f>Sheet1!F65</f>
        <v>1.4314762574984887</v>
      </c>
    </row>
    <row r="219" spans="1:15" ht="12.75">
      <c r="A219">
        <v>27.5</v>
      </c>
      <c r="B219" s="70">
        <f t="shared" si="7"/>
        <v>1412.553919733232</v>
      </c>
      <c r="C219" s="70">
        <f>A219*Sheet1!D29</f>
        <v>330</v>
      </c>
      <c r="E219" s="70">
        <f t="shared" si="8"/>
        <v>1082.553919733232</v>
      </c>
      <c r="O219" s="70">
        <f>Sheet1!F65</f>
        <v>1.4314762574984887</v>
      </c>
    </row>
    <row r="220" spans="1:15" ht="12.75">
      <c r="A220">
        <v>28</v>
      </c>
      <c r="B220" s="70">
        <f t="shared" si="7"/>
        <v>1458.2773858788153</v>
      </c>
      <c r="C220" s="70">
        <f>A220*Sheet1!D29</f>
        <v>336</v>
      </c>
      <c r="E220" s="70">
        <f t="shared" si="8"/>
        <v>1122.2773858788153</v>
      </c>
      <c r="O220" s="70">
        <f>Sheet1!F65</f>
        <v>1.4314762574984887</v>
      </c>
    </row>
    <row r="221" spans="1:15" ht="12.75">
      <c r="A221">
        <v>28.5</v>
      </c>
      <c r="B221" s="70">
        <f t="shared" si="7"/>
        <v>1504.7165901531475</v>
      </c>
      <c r="C221" s="70">
        <f>A221*Sheet1!D29</f>
        <v>342</v>
      </c>
      <c r="E221" s="70">
        <f t="shared" si="8"/>
        <v>1162.7165901531475</v>
      </c>
      <c r="O221" s="70">
        <f>Sheet1!F65</f>
        <v>1.4314762574984887</v>
      </c>
    </row>
    <row r="222" spans="1:15" ht="12.75">
      <c r="A222">
        <v>29</v>
      </c>
      <c r="B222" s="70">
        <f t="shared" si="7"/>
        <v>1551.871532556229</v>
      </c>
      <c r="C222" s="70">
        <f>A222*Sheet1!D29</f>
        <v>348</v>
      </c>
      <c r="E222" s="70">
        <f t="shared" si="8"/>
        <v>1203.871532556229</v>
      </c>
      <c r="O222" s="70">
        <f>Sheet1!F65</f>
        <v>1.4314762574984887</v>
      </c>
    </row>
    <row r="223" spans="1:15" ht="12.75">
      <c r="A223">
        <v>29.5</v>
      </c>
      <c r="B223" s="70">
        <f t="shared" si="7"/>
        <v>1599.7422130880598</v>
      </c>
      <c r="C223" s="70">
        <f>A223*Sheet1!D29</f>
        <v>354</v>
      </c>
      <c r="E223" s="70">
        <f t="shared" si="8"/>
        <v>1245.7422130880598</v>
      </c>
      <c r="O223" s="70">
        <f>Sheet1!F65</f>
        <v>1.4314762574984887</v>
      </c>
    </row>
    <row r="224" spans="1:15" ht="12.75">
      <c r="A224">
        <v>30</v>
      </c>
      <c r="B224" s="70">
        <f t="shared" si="7"/>
        <v>1648.32863174864</v>
      </c>
      <c r="C224" s="70">
        <f>A224*Sheet1!D29</f>
        <v>360</v>
      </c>
      <c r="E224" s="70">
        <f t="shared" si="8"/>
        <v>1288.32863174864</v>
      </c>
      <c r="O224" s="70">
        <f>Sheet1!F65</f>
        <v>1.4314762574984887</v>
      </c>
    </row>
    <row r="225" spans="1:15" ht="12.75">
      <c r="A225">
        <v>30.5</v>
      </c>
      <c r="B225" s="70">
        <f t="shared" si="7"/>
        <v>1697.6307885379692</v>
      </c>
      <c r="C225" s="70">
        <f>A225*Sheet1!D29</f>
        <v>366</v>
      </c>
      <c r="E225" s="70">
        <f t="shared" si="8"/>
        <v>1331.6307885379692</v>
      </c>
      <c r="O225" s="70">
        <f>Sheet1!F65</f>
        <v>1.4314762574984887</v>
      </c>
    </row>
    <row r="226" spans="1:15" ht="12.75">
      <c r="A226">
        <v>31</v>
      </c>
      <c r="B226" s="70">
        <f t="shared" si="7"/>
        <v>1747.6486834560476</v>
      </c>
      <c r="C226" s="70">
        <f>A226*Sheet1!D29</f>
        <v>372</v>
      </c>
      <c r="E226" s="70">
        <f t="shared" si="8"/>
        <v>1375.6486834560476</v>
      </c>
      <c r="O226" s="70">
        <f>Sheet1!F65</f>
        <v>1.4314762574984887</v>
      </c>
    </row>
    <row r="227" spans="1:15" ht="12.75">
      <c r="A227">
        <v>31.5</v>
      </c>
      <c r="B227" s="70">
        <f t="shared" si="7"/>
        <v>1798.3823165028755</v>
      </c>
      <c r="C227" s="70">
        <f>A227*Sheet1!D29</f>
        <v>378</v>
      </c>
      <c r="E227" s="70">
        <f t="shared" si="8"/>
        <v>1420.3823165028755</v>
      </c>
      <c r="O227" s="70">
        <f>Sheet1!F65</f>
        <v>1.4314762574984887</v>
      </c>
    </row>
    <row r="228" spans="1:15" ht="12.75">
      <c r="A228">
        <v>32</v>
      </c>
      <c r="B228" s="70">
        <f t="shared" si="7"/>
        <v>1849.8316876784525</v>
      </c>
      <c r="C228" s="70">
        <f>A228*Sheet1!D29</f>
        <v>384</v>
      </c>
      <c r="E228" s="70">
        <f t="shared" si="8"/>
        <v>1465.8316876784525</v>
      </c>
      <c r="O228" s="70">
        <f>Sheet1!F65</f>
        <v>1.4314762574984887</v>
      </c>
    </row>
    <row r="229" spans="1:15" ht="12.75">
      <c r="A229">
        <v>32.5</v>
      </c>
      <c r="B229" s="70">
        <f t="shared" si="7"/>
        <v>1901.9967969827787</v>
      </c>
      <c r="C229" s="70">
        <f>A229*Sheet1!D29</f>
        <v>390</v>
      </c>
      <c r="E229" s="70">
        <f t="shared" si="8"/>
        <v>1511.9967969827787</v>
      </c>
      <c r="O229" s="70">
        <f>Sheet1!F65</f>
        <v>1.4314762574984887</v>
      </c>
    </row>
    <row r="230" spans="1:15" ht="12.75">
      <c r="A230">
        <v>33</v>
      </c>
      <c r="B230" s="70">
        <f t="shared" si="7"/>
        <v>1954.8776444158543</v>
      </c>
      <c r="C230" s="70">
        <f>A230*Sheet1!D29</f>
        <v>396</v>
      </c>
      <c r="E230" s="70">
        <f t="shared" si="8"/>
        <v>1558.8776444158543</v>
      </c>
      <c r="O230" s="70">
        <f>Sheet1!F65</f>
        <v>1.4314762574984887</v>
      </c>
    </row>
    <row r="231" spans="1:15" ht="12.75">
      <c r="A231">
        <v>33.5</v>
      </c>
      <c r="B231" s="70">
        <f t="shared" si="7"/>
        <v>2008.474229977679</v>
      </c>
      <c r="C231" s="70">
        <f>A231*Sheet1!D29</f>
        <v>402</v>
      </c>
      <c r="E231" s="70">
        <f t="shared" si="8"/>
        <v>1606.474229977679</v>
      </c>
      <c r="O231" s="70">
        <f>Sheet1!F65</f>
        <v>1.4314762574984887</v>
      </c>
    </row>
    <row r="232" spans="1:15" ht="12.75">
      <c r="A232">
        <v>34</v>
      </c>
      <c r="B232" s="70">
        <f t="shared" si="7"/>
        <v>2062.786553668253</v>
      </c>
      <c r="C232" s="70">
        <f>A232*Sheet1!D29</f>
        <v>408</v>
      </c>
      <c r="E232" s="70">
        <f t="shared" si="8"/>
        <v>1654.786553668253</v>
      </c>
      <c r="O232" s="70">
        <f>Sheet1!F65</f>
        <v>1.4314762574984887</v>
      </c>
    </row>
    <row r="233" spans="1:15" ht="12.75">
      <c r="A233">
        <v>34.5</v>
      </c>
      <c r="B233" s="70">
        <f t="shared" si="7"/>
        <v>2117.8146154875762</v>
      </c>
      <c r="C233" s="70">
        <f>A233*Sheet1!D29</f>
        <v>414</v>
      </c>
      <c r="E233" s="70">
        <f t="shared" si="8"/>
        <v>1703.8146154875762</v>
      </c>
      <c r="O233" s="70">
        <f>Sheet1!F65</f>
        <v>1.4314762574984887</v>
      </c>
    </row>
    <row r="234" spans="1:15" ht="12.75">
      <c r="A234">
        <v>35</v>
      </c>
      <c r="B234" s="70">
        <f t="shared" si="7"/>
        <v>2173.5584154356484</v>
      </c>
      <c r="C234" s="70">
        <f>A234*Sheet1!D29</f>
        <v>420</v>
      </c>
      <c r="E234" s="70">
        <f t="shared" si="8"/>
        <v>1753.5584154356486</v>
      </c>
      <c r="O234" s="70">
        <f>Sheet1!F65</f>
        <v>1.4314762574984887</v>
      </c>
    </row>
    <row r="235" spans="1:15" ht="12.75">
      <c r="A235">
        <v>35.5</v>
      </c>
      <c r="B235" s="70">
        <f t="shared" si="7"/>
        <v>2230.0179535124707</v>
      </c>
      <c r="C235" s="70">
        <f>A235*Sheet1!D29</f>
        <v>426</v>
      </c>
      <c r="E235" s="70">
        <f t="shared" si="8"/>
        <v>1804.0179535124705</v>
      </c>
      <c r="O235" s="70">
        <f>Sheet1!F65</f>
        <v>1.4314762574984887</v>
      </c>
    </row>
    <row r="236" spans="1:15" ht="12.75">
      <c r="A236">
        <v>36</v>
      </c>
      <c r="B236" s="70">
        <f t="shared" si="7"/>
        <v>2287.1932297180415</v>
      </c>
      <c r="C236" s="70">
        <f>A236*Sheet1!D29</f>
        <v>432</v>
      </c>
      <c r="E236" s="70">
        <f t="shared" si="8"/>
        <v>1855.1932297180415</v>
      </c>
      <c r="O236" s="70">
        <f>Sheet1!F65</f>
        <v>1.4314762574984887</v>
      </c>
    </row>
    <row r="237" spans="1:15" ht="12.75">
      <c r="A237">
        <v>36.5</v>
      </c>
      <c r="B237" s="70">
        <f t="shared" si="7"/>
        <v>2345.0842440523616</v>
      </c>
      <c r="C237" s="70">
        <f>A237*Sheet1!D29</f>
        <v>438</v>
      </c>
      <c r="E237" s="70">
        <f t="shared" si="8"/>
        <v>1907.0842440523616</v>
      </c>
      <c r="O237" s="70">
        <f>Sheet1!F65</f>
        <v>1.4314762574984887</v>
      </c>
    </row>
    <row r="238" spans="1:15" ht="12.75">
      <c r="A238">
        <v>37</v>
      </c>
      <c r="B238" s="70">
        <f t="shared" si="7"/>
        <v>2403.690996515431</v>
      </c>
      <c r="C238" s="70">
        <f>A238*Sheet1!D29</f>
        <v>444</v>
      </c>
      <c r="E238" s="70">
        <f t="shared" si="8"/>
        <v>1959.6909965154312</v>
      </c>
      <c r="O238" s="70">
        <f>Sheet1!F65</f>
        <v>1.4314762574984887</v>
      </c>
    </row>
    <row r="239" spans="1:15" ht="12.75">
      <c r="A239">
        <v>37.5</v>
      </c>
      <c r="B239" s="70">
        <f t="shared" si="7"/>
        <v>2463.0134871072496</v>
      </c>
      <c r="C239" s="70">
        <f>A239*Sheet1!D29</f>
        <v>450</v>
      </c>
      <c r="E239" s="70">
        <f t="shared" si="8"/>
        <v>2013.0134871072498</v>
      </c>
      <c r="O239" s="70">
        <f>Sheet1!F65</f>
        <v>1.4314762574984887</v>
      </c>
    </row>
    <row r="240" spans="1:15" ht="12.75">
      <c r="A240">
        <v>38</v>
      </c>
      <c r="B240" s="70">
        <f t="shared" si="7"/>
        <v>2523.0517158278176</v>
      </c>
      <c r="C240" s="70">
        <f>A240*Sheet1!D29</f>
        <v>456</v>
      </c>
      <c r="E240" s="70">
        <f t="shared" si="8"/>
        <v>2067.0517158278176</v>
      </c>
      <c r="O240" s="70">
        <f>Sheet1!F65</f>
        <v>1.4314762574984887</v>
      </c>
    </row>
    <row r="241" spans="1:15" ht="12.75">
      <c r="A241">
        <v>38.5</v>
      </c>
      <c r="B241" s="70">
        <f t="shared" si="7"/>
        <v>2583.805682677135</v>
      </c>
      <c r="C241" s="70">
        <f>A241*Sheet1!D29</f>
        <v>462</v>
      </c>
      <c r="E241" s="70">
        <f t="shared" si="8"/>
        <v>2121.805682677135</v>
      </c>
      <c r="O241" s="70">
        <f>Sheet1!F65</f>
        <v>1.4314762574984887</v>
      </c>
    </row>
    <row r="242" spans="1:15" ht="12.75">
      <c r="A242">
        <v>39</v>
      </c>
      <c r="B242" s="70">
        <f t="shared" si="7"/>
        <v>2645.2753876552015</v>
      </c>
      <c r="C242" s="70">
        <f>A242*Sheet1!D29</f>
        <v>468</v>
      </c>
      <c r="E242" s="70">
        <f t="shared" si="8"/>
        <v>2177.2753876552015</v>
      </c>
      <c r="O242" s="70">
        <f>Sheet1!F65</f>
        <v>1.4314762574984887</v>
      </c>
    </row>
    <row r="243" spans="1:15" ht="12.75">
      <c r="A243">
        <v>39.5</v>
      </c>
      <c r="B243" s="70">
        <f t="shared" si="7"/>
        <v>2707.460830762017</v>
      </c>
      <c r="C243" s="70">
        <f>A243*Sheet1!D29</f>
        <v>474</v>
      </c>
      <c r="E243" s="70">
        <f t="shared" si="8"/>
        <v>2233.460830762017</v>
      </c>
      <c r="O243" s="70">
        <f>Sheet1!F65</f>
        <v>1.4314762574984887</v>
      </c>
    </row>
    <row r="244" spans="1:15" ht="12.75">
      <c r="A244">
        <v>40</v>
      </c>
      <c r="B244" s="70">
        <f t="shared" si="7"/>
        <v>2770.362011997582</v>
      </c>
      <c r="C244" s="70">
        <f>A244*Sheet1!D29</f>
        <v>480</v>
      </c>
      <c r="E244" s="70">
        <f t="shared" si="8"/>
        <v>2290.362011997582</v>
      </c>
      <c r="O244" s="70">
        <f>Sheet1!F65</f>
        <v>1.4314762574984887</v>
      </c>
    </row>
    <row r="245" spans="1:15" ht="12.75">
      <c r="A245">
        <v>40.5</v>
      </c>
      <c r="B245" s="70">
        <f t="shared" si="7"/>
        <v>2833.9789313618962</v>
      </c>
      <c r="C245" s="70">
        <f>A245*Sheet1!D29</f>
        <v>486</v>
      </c>
      <c r="E245" s="70">
        <f t="shared" si="8"/>
        <v>2347.9789313618962</v>
      </c>
      <c r="O245" s="70">
        <f>Sheet1!F65</f>
        <v>1.4314762574984887</v>
      </c>
    </row>
    <row r="246" spans="1:15" ht="12.75">
      <c r="A246">
        <v>41</v>
      </c>
      <c r="B246" s="70">
        <f t="shared" si="7"/>
        <v>2898.3115888549596</v>
      </c>
      <c r="C246" s="70">
        <f>A246*Sheet1!D29</f>
        <v>492</v>
      </c>
      <c r="E246" s="70">
        <f t="shared" si="8"/>
        <v>2406.3115888549596</v>
      </c>
      <c r="O246" s="70">
        <f>Sheet1!F65</f>
        <v>1.4314762574984887</v>
      </c>
    </row>
    <row r="247" spans="1:15" ht="12.75">
      <c r="A247">
        <v>41.5</v>
      </c>
      <c r="B247" s="70">
        <f t="shared" si="7"/>
        <v>2963.3599844767723</v>
      </c>
      <c r="C247" s="70">
        <f>A247*Sheet1!D29</f>
        <v>498</v>
      </c>
      <c r="E247" s="70">
        <f t="shared" si="8"/>
        <v>2465.3599844767723</v>
      </c>
      <c r="O247" s="70">
        <f>Sheet1!F65</f>
        <v>1.4314762574984887</v>
      </c>
    </row>
    <row r="248" spans="1:15" ht="12.75">
      <c r="A248">
        <v>42</v>
      </c>
      <c r="B248" s="70">
        <f t="shared" si="7"/>
        <v>3029.1241182273343</v>
      </c>
      <c r="C248" s="70">
        <f>A248*Sheet1!D29</f>
        <v>504</v>
      </c>
      <c r="E248" s="70">
        <f t="shared" si="8"/>
        <v>2525.1241182273343</v>
      </c>
      <c r="O248" s="70">
        <f>Sheet1!F65</f>
        <v>1.4314762574984887</v>
      </c>
    </row>
    <row r="249" spans="1:15" ht="12.75">
      <c r="A249">
        <v>42.5</v>
      </c>
      <c r="B249" s="70">
        <f t="shared" si="7"/>
        <v>3095.603990106645</v>
      </c>
      <c r="C249" s="70">
        <f>A249*Sheet1!D29</f>
        <v>510</v>
      </c>
      <c r="E249" s="70">
        <f t="shared" si="8"/>
        <v>2585.603990106645</v>
      </c>
      <c r="O249" s="70">
        <f>Sheet1!F65</f>
        <v>1.4314762574984887</v>
      </c>
    </row>
    <row r="250" spans="1:15" ht="12.75">
      <c r="A250">
        <v>43</v>
      </c>
      <c r="B250" s="70">
        <f t="shared" si="7"/>
        <v>3162.7996001147058</v>
      </c>
      <c r="C250" s="70">
        <f>A250*Sheet1!D29</f>
        <v>516</v>
      </c>
      <c r="E250" s="70">
        <f t="shared" si="8"/>
        <v>2646.7996001147058</v>
      </c>
      <c r="O250" s="70">
        <f>Sheet1!F65</f>
        <v>1.4314762574984887</v>
      </c>
    </row>
    <row r="251" spans="1:15" ht="12.75">
      <c r="A251">
        <v>43.5</v>
      </c>
      <c r="B251" s="70">
        <f t="shared" si="7"/>
        <v>3230.710948251515</v>
      </c>
      <c r="C251" s="70">
        <f>A251*Sheet1!D29</f>
        <v>522</v>
      </c>
      <c r="E251" s="70">
        <f t="shared" si="8"/>
        <v>2708.710948251515</v>
      </c>
      <c r="O251" s="70">
        <f>Sheet1!F65</f>
        <v>1.4314762574984887</v>
      </c>
    </row>
    <row r="252" spans="1:15" ht="12.75">
      <c r="A252">
        <v>44</v>
      </c>
      <c r="B252" s="70">
        <f t="shared" si="7"/>
        <v>3299.338034517074</v>
      </c>
      <c r="C252" s="70">
        <f>A252*Sheet1!D29</f>
        <v>528</v>
      </c>
      <c r="E252" s="70">
        <f t="shared" si="8"/>
        <v>2771.338034517074</v>
      </c>
      <c r="O252" s="70">
        <f>Sheet1!F65</f>
        <v>1.4314762574984887</v>
      </c>
    </row>
    <row r="253" spans="1:15" ht="12.75">
      <c r="A253">
        <v>44.5</v>
      </c>
      <c r="B253" s="70">
        <f t="shared" si="7"/>
        <v>3368.680858911382</v>
      </c>
      <c r="C253" s="70">
        <f>A253*Sheet1!D29</f>
        <v>534</v>
      </c>
      <c r="E253" s="70">
        <f t="shared" si="8"/>
        <v>2834.680858911382</v>
      </c>
      <c r="O253" s="70">
        <f>Sheet1!F65</f>
        <v>1.4314762574984887</v>
      </c>
    </row>
    <row r="254" spans="1:15" ht="12.75">
      <c r="A254">
        <v>45</v>
      </c>
      <c r="B254" s="70">
        <f t="shared" si="7"/>
        <v>3438.7394214344395</v>
      </c>
      <c r="C254" s="70">
        <f>A254*Sheet1!D29</f>
        <v>540</v>
      </c>
      <c r="E254" s="70">
        <f t="shared" si="8"/>
        <v>2898.7394214344395</v>
      </c>
      <c r="O254" s="70">
        <f>Sheet1!F65</f>
        <v>1.4314762574984887</v>
      </c>
    </row>
    <row r="255" spans="1:15" ht="12.75">
      <c r="A255">
        <v>45.5</v>
      </c>
      <c r="B255" s="70">
        <f t="shared" si="7"/>
        <v>3509.513722086246</v>
      </c>
      <c r="C255" s="70">
        <f>A255*Sheet1!D29</f>
        <v>546</v>
      </c>
      <c r="E255" s="70">
        <f t="shared" si="8"/>
        <v>2963.513722086246</v>
      </c>
      <c r="O255" s="70">
        <f>Sheet1!F65</f>
        <v>1.4314762574984887</v>
      </c>
    </row>
    <row r="256" spans="1:15" ht="12.75">
      <c r="A256">
        <v>46</v>
      </c>
      <c r="B256" s="70">
        <f t="shared" si="7"/>
        <v>3581.003760866802</v>
      </c>
      <c r="C256" s="70">
        <f>A256*Sheet1!D29</f>
        <v>552</v>
      </c>
      <c r="E256" s="70">
        <f t="shared" si="8"/>
        <v>3029.003760866802</v>
      </c>
      <c r="O256" s="70">
        <f>Sheet1!F65</f>
        <v>1.4314762574984887</v>
      </c>
    </row>
    <row r="257" spans="1:15" ht="12.75">
      <c r="A257">
        <v>46.5</v>
      </c>
      <c r="B257" s="70">
        <f t="shared" si="7"/>
        <v>3653.209537776107</v>
      </c>
      <c r="C257" s="70">
        <f>A257*Sheet1!D29</f>
        <v>558</v>
      </c>
      <c r="E257" s="70">
        <f t="shared" si="8"/>
        <v>3095.209537776107</v>
      </c>
      <c r="O257" s="70">
        <f>Sheet1!F65</f>
        <v>1.4314762574984887</v>
      </c>
    </row>
    <row r="258" spans="1:15" ht="12.75">
      <c r="A258">
        <v>47</v>
      </c>
      <c r="B258" s="70">
        <f t="shared" si="7"/>
        <v>3726.1310528141616</v>
      </c>
      <c r="C258" s="70">
        <f>A258*Sheet1!D29</f>
        <v>564</v>
      </c>
      <c r="E258" s="70">
        <f t="shared" si="8"/>
        <v>3162.1310528141616</v>
      </c>
      <c r="O258" s="70">
        <f>Sheet1!F65</f>
        <v>1.4314762574984887</v>
      </c>
    </row>
    <row r="259" spans="1:15" ht="12.75">
      <c r="A259">
        <v>47.5</v>
      </c>
      <c r="B259" s="70">
        <f t="shared" si="7"/>
        <v>3799.768305980965</v>
      </c>
      <c r="C259" s="70">
        <f>A259*Sheet1!D29</f>
        <v>570</v>
      </c>
      <c r="E259" s="70">
        <f t="shared" si="8"/>
        <v>3229.768305980965</v>
      </c>
      <c r="O259" s="70">
        <f>Sheet1!F65</f>
        <v>1.4314762574984887</v>
      </c>
    </row>
    <row r="260" spans="1:15" ht="12.75">
      <c r="A260">
        <v>48</v>
      </c>
      <c r="B260" s="70">
        <f t="shared" si="7"/>
        <v>3874.121297276518</v>
      </c>
      <c r="C260" s="70">
        <f>A260*Sheet1!D29</f>
        <v>576</v>
      </c>
      <c r="E260" s="70">
        <f t="shared" si="8"/>
        <v>3298.121297276518</v>
      </c>
      <c r="O260" s="70">
        <f>Sheet1!F65</f>
        <v>1.4314762574984887</v>
      </c>
    </row>
    <row r="261" spans="1:15" ht="12.75">
      <c r="A261">
        <v>48.5</v>
      </c>
      <c r="B261" s="70">
        <f aca="true" t="shared" si="9" ref="B261:B324">C261+E261</f>
        <v>3949.19002670082</v>
      </c>
      <c r="C261" s="70">
        <f>A261*Sheet1!D29</f>
        <v>582</v>
      </c>
      <c r="E261" s="70">
        <f aca="true" t="shared" si="10" ref="E261:E324">(A261*A261)*O261</f>
        <v>3367.19002670082</v>
      </c>
      <c r="O261" s="70">
        <f>Sheet1!F65</f>
        <v>1.4314762574984887</v>
      </c>
    </row>
    <row r="262" spans="1:15" ht="12.75">
      <c r="A262">
        <v>49</v>
      </c>
      <c r="B262" s="70">
        <f t="shared" si="9"/>
        <v>4024.9744942538714</v>
      </c>
      <c r="C262" s="70">
        <f>A262*Sheet1!D29</f>
        <v>588</v>
      </c>
      <c r="E262" s="70">
        <f t="shared" si="10"/>
        <v>3436.9744942538714</v>
      </c>
      <c r="O262" s="70">
        <f>Sheet1!F65</f>
        <v>1.4314762574984887</v>
      </c>
    </row>
    <row r="263" spans="1:15" ht="12.75">
      <c r="A263">
        <v>49.5</v>
      </c>
      <c r="B263" s="70">
        <f t="shared" si="9"/>
        <v>4101.474699935672</v>
      </c>
      <c r="C263" s="70">
        <f>A263*Sheet1!D29</f>
        <v>594</v>
      </c>
      <c r="E263" s="70">
        <f t="shared" si="10"/>
        <v>3507.474699935672</v>
      </c>
      <c r="O263" s="70">
        <f>Sheet1!F65</f>
        <v>1.4314762574984887</v>
      </c>
    </row>
    <row r="264" spans="1:15" ht="12.75">
      <c r="A264">
        <v>50</v>
      </c>
      <c r="B264" s="70">
        <f t="shared" si="9"/>
        <v>4178.690643746222</v>
      </c>
      <c r="C264" s="70">
        <f>A264*Sheet1!D29</f>
        <v>600</v>
      </c>
      <c r="E264" s="70">
        <f t="shared" si="10"/>
        <v>3578.6906437462217</v>
      </c>
      <c r="O264" s="70">
        <f>Sheet1!F65</f>
        <v>1.4314762574984887</v>
      </c>
    </row>
    <row r="265" spans="1:15" ht="12.75">
      <c r="A265">
        <v>51</v>
      </c>
      <c r="B265" s="70">
        <f t="shared" si="9"/>
        <v>4335.269745753569</v>
      </c>
      <c r="C265" s="70">
        <f>A265*Sheet1!D29</f>
        <v>612</v>
      </c>
      <c r="E265" s="70">
        <f t="shared" si="10"/>
        <v>3723.269745753569</v>
      </c>
      <c r="O265" s="70">
        <f>Sheet1!F65</f>
        <v>1.4314762574984887</v>
      </c>
    </row>
    <row r="266" spans="1:15" ht="12.75">
      <c r="A266">
        <v>52</v>
      </c>
      <c r="B266" s="70">
        <f t="shared" si="9"/>
        <v>4494.711800275913</v>
      </c>
      <c r="C266" s="70">
        <f>A266*Sheet1!D29</f>
        <v>624</v>
      </c>
      <c r="E266" s="70">
        <f t="shared" si="10"/>
        <v>3870.7118002759134</v>
      </c>
      <c r="O266" s="70">
        <f>Sheet1!F65</f>
        <v>1.4314762574984887</v>
      </c>
    </row>
    <row r="267" spans="1:15" ht="12.75">
      <c r="A267">
        <v>53</v>
      </c>
      <c r="B267" s="70">
        <f t="shared" si="9"/>
        <v>4657.016807313255</v>
      </c>
      <c r="C267" s="70">
        <f>A267*Sheet1!D29</f>
        <v>636</v>
      </c>
      <c r="E267" s="70">
        <f t="shared" si="10"/>
        <v>4021.016807313255</v>
      </c>
      <c r="O267" s="70">
        <f>Sheet1!F65</f>
        <v>1.4314762574984887</v>
      </c>
    </row>
    <row r="268" spans="1:15" ht="12.75">
      <c r="A268">
        <v>54</v>
      </c>
      <c r="B268" s="70">
        <f t="shared" si="9"/>
        <v>4822.184766865593</v>
      </c>
      <c r="C268" s="70">
        <f>A268*Sheet1!D29</f>
        <v>648</v>
      </c>
      <c r="E268" s="70">
        <f t="shared" si="10"/>
        <v>4174.184766865593</v>
      </c>
      <c r="O268" s="70">
        <f>Sheet1!F65</f>
        <v>1.4314762574984887</v>
      </c>
    </row>
    <row r="269" spans="1:15" ht="12.75">
      <c r="A269">
        <v>55</v>
      </c>
      <c r="B269" s="70">
        <f t="shared" si="9"/>
        <v>4990.215678932928</v>
      </c>
      <c r="C269" s="70">
        <f>A269*Sheet1!D29</f>
        <v>660</v>
      </c>
      <c r="E269" s="70">
        <f t="shared" si="10"/>
        <v>4330.215678932928</v>
      </c>
      <c r="O269" s="70">
        <f>Sheet1!F65</f>
        <v>1.4314762574984887</v>
      </c>
    </row>
    <row r="270" spans="1:15" ht="12.75">
      <c r="A270">
        <v>56</v>
      </c>
      <c r="B270" s="70">
        <f t="shared" si="9"/>
        <v>5161.109543515261</v>
      </c>
      <c r="C270" s="70">
        <f>A270*Sheet1!D29</f>
        <v>672</v>
      </c>
      <c r="E270" s="70">
        <f t="shared" si="10"/>
        <v>4489.109543515261</v>
      </c>
      <c r="O270" s="70">
        <f>Sheet1!F65</f>
        <v>1.4314762574984887</v>
      </c>
    </row>
    <row r="271" spans="1:15" ht="12.75">
      <c r="A271">
        <v>57</v>
      </c>
      <c r="B271" s="70">
        <f t="shared" si="9"/>
        <v>5334.86636061259</v>
      </c>
      <c r="C271" s="70">
        <f>A271*Sheet1!D29</f>
        <v>684</v>
      </c>
      <c r="E271" s="70">
        <f t="shared" si="10"/>
        <v>4650.86636061259</v>
      </c>
      <c r="O271" s="70">
        <f>Sheet1!F65</f>
        <v>1.4314762574984887</v>
      </c>
    </row>
    <row r="272" spans="1:15" ht="12.75">
      <c r="A272">
        <v>58</v>
      </c>
      <c r="B272" s="70">
        <f t="shared" si="9"/>
        <v>5511.486130224916</v>
      </c>
      <c r="C272" s="70">
        <f>A272*Sheet1!D29</f>
        <v>696</v>
      </c>
      <c r="E272" s="70">
        <f t="shared" si="10"/>
        <v>4815.486130224916</v>
      </c>
      <c r="O272" s="70">
        <f>Sheet1!F65</f>
        <v>1.4314762574984887</v>
      </c>
    </row>
    <row r="273" spans="1:15" ht="12.75">
      <c r="A273">
        <v>59</v>
      </c>
      <c r="B273" s="70">
        <f t="shared" si="9"/>
        <v>5690.968852352239</v>
      </c>
      <c r="C273" s="70">
        <f>A273*Sheet1!D29</f>
        <v>708</v>
      </c>
      <c r="E273" s="70">
        <f t="shared" si="10"/>
        <v>4982.968852352239</v>
      </c>
      <c r="O273" s="70">
        <f>Sheet1!F65</f>
        <v>1.4314762574984887</v>
      </c>
    </row>
    <row r="274" spans="1:15" ht="12.75">
      <c r="A274">
        <v>60</v>
      </c>
      <c r="B274" s="70">
        <f t="shared" si="9"/>
        <v>5873.31452699456</v>
      </c>
      <c r="C274" s="70">
        <f>A274*Sheet1!D29</f>
        <v>720</v>
      </c>
      <c r="E274" s="70">
        <f t="shared" si="10"/>
        <v>5153.31452699456</v>
      </c>
      <c r="O274" s="70">
        <f>Sheet1!F65</f>
        <v>1.4314762574984887</v>
      </c>
    </row>
    <row r="275" spans="1:15" ht="12.75">
      <c r="A275">
        <v>61</v>
      </c>
      <c r="B275" s="70">
        <f t="shared" si="9"/>
        <v>6058.523154151877</v>
      </c>
      <c r="C275" s="70">
        <f>A275*Sheet1!D29</f>
        <v>732</v>
      </c>
      <c r="E275" s="70">
        <f t="shared" si="10"/>
        <v>5326.523154151877</v>
      </c>
      <c r="O275" s="70">
        <f>Sheet1!F65</f>
        <v>1.4314762574984887</v>
      </c>
    </row>
    <row r="276" spans="1:15" ht="12.75">
      <c r="A276">
        <v>62</v>
      </c>
      <c r="B276" s="70">
        <f t="shared" si="9"/>
        <v>6246.59473382419</v>
      </c>
      <c r="C276" s="70">
        <f>A276*Sheet1!D29</f>
        <v>744</v>
      </c>
      <c r="E276" s="70">
        <f t="shared" si="10"/>
        <v>5502.59473382419</v>
      </c>
      <c r="O276" s="70">
        <f>Sheet1!F65</f>
        <v>1.4314762574984887</v>
      </c>
    </row>
    <row r="277" spans="1:15" ht="12.75">
      <c r="A277">
        <v>63</v>
      </c>
      <c r="B277" s="70">
        <f t="shared" si="9"/>
        <v>6437.529266011502</v>
      </c>
      <c r="C277" s="70">
        <f>A277*Sheet1!D29</f>
        <v>756</v>
      </c>
      <c r="E277" s="70">
        <f t="shared" si="10"/>
        <v>5681.529266011502</v>
      </c>
      <c r="O277" s="70">
        <f>Sheet1!F65</f>
        <v>1.4314762574984887</v>
      </c>
    </row>
    <row r="278" spans="1:15" ht="12.75">
      <c r="A278">
        <v>64</v>
      </c>
      <c r="B278" s="70">
        <f t="shared" si="9"/>
        <v>6631.32675071381</v>
      </c>
      <c r="C278" s="70">
        <f>A278*Sheet1!D29</f>
        <v>768</v>
      </c>
      <c r="E278" s="70">
        <f t="shared" si="10"/>
        <v>5863.32675071381</v>
      </c>
      <c r="O278" s="70">
        <f>Sheet1!F65</f>
        <v>1.4314762574984887</v>
      </c>
    </row>
    <row r="279" spans="1:15" ht="12.75">
      <c r="A279">
        <v>65</v>
      </c>
      <c r="B279" s="70">
        <f t="shared" si="9"/>
        <v>6827.987187931115</v>
      </c>
      <c r="C279" s="70">
        <f>A279*Sheet1!D29</f>
        <v>780</v>
      </c>
      <c r="E279" s="70">
        <f t="shared" si="10"/>
        <v>6047.987187931115</v>
      </c>
      <c r="O279" s="70">
        <f>Sheet1!F65</f>
        <v>1.4314762574984887</v>
      </c>
    </row>
    <row r="280" spans="1:15" ht="12.75">
      <c r="A280">
        <v>66</v>
      </c>
      <c r="B280" s="70">
        <f t="shared" si="9"/>
        <v>7027.510577663417</v>
      </c>
      <c r="C280" s="70">
        <f>A280*Sheet1!D29</f>
        <v>792</v>
      </c>
      <c r="E280" s="70">
        <f t="shared" si="10"/>
        <v>6235.510577663417</v>
      </c>
      <c r="O280" s="70">
        <f>Sheet1!F65</f>
        <v>1.4314762574984887</v>
      </c>
    </row>
    <row r="281" spans="1:15" ht="12.75">
      <c r="A281">
        <v>67</v>
      </c>
      <c r="B281" s="70">
        <f t="shared" si="9"/>
        <v>7229.896919910716</v>
      </c>
      <c r="C281" s="70">
        <f>A281*Sheet1!D29</f>
        <v>804</v>
      </c>
      <c r="E281" s="70">
        <f t="shared" si="10"/>
        <v>6425.896919910716</v>
      </c>
      <c r="O281" s="70">
        <f>Sheet1!F65</f>
        <v>1.4314762574984887</v>
      </c>
    </row>
    <row r="282" spans="1:15" ht="12.75">
      <c r="A282">
        <v>68</v>
      </c>
      <c r="B282" s="70">
        <f t="shared" si="9"/>
        <v>7435.146214673012</v>
      </c>
      <c r="C282" s="70">
        <f>A282*Sheet1!D29</f>
        <v>816</v>
      </c>
      <c r="E282" s="70">
        <f t="shared" si="10"/>
        <v>6619.146214673012</v>
      </c>
      <c r="O282" s="70">
        <f>Sheet1!F65</f>
        <v>1.4314762574984887</v>
      </c>
    </row>
    <row r="283" spans="1:15" ht="12.75">
      <c r="A283">
        <v>69</v>
      </c>
      <c r="B283" s="70">
        <f t="shared" si="9"/>
        <v>7643.258461950305</v>
      </c>
      <c r="C283" s="70">
        <f>A283*Sheet1!D29</f>
        <v>828</v>
      </c>
      <c r="E283" s="70">
        <f t="shared" si="10"/>
        <v>6815.258461950305</v>
      </c>
      <c r="O283" s="70">
        <f>Sheet1!F65</f>
        <v>1.4314762574984887</v>
      </c>
    </row>
    <row r="284" spans="1:15" ht="12.75">
      <c r="A284">
        <v>70</v>
      </c>
      <c r="B284" s="70">
        <f t="shared" si="9"/>
        <v>7854.233661742594</v>
      </c>
      <c r="C284" s="70">
        <f>A284*Sheet1!D29</f>
        <v>840</v>
      </c>
      <c r="E284" s="70">
        <f t="shared" si="10"/>
        <v>7014.233661742594</v>
      </c>
      <c r="O284" s="70">
        <f>Sheet1!F65</f>
        <v>1.4314762574984887</v>
      </c>
    </row>
    <row r="285" spans="1:15" ht="12.75">
      <c r="A285">
        <v>71</v>
      </c>
      <c r="B285" s="70">
        <f t="shared" si="9"/>
        <v>8068.071814049882</v>
      </c>
      <c r="C285" s="70">
        <f>A285*Sheet1!D29</f>
        <v>852</v>
      </c>
      <c r="E285" s="70">
        <f t="shared" si="10"/>
        <v>7216.071814049882</v>
      </c>
      <c r="O285" s="70">
        <f>Sheet1!F65</f>
        <v>1.4314762574984887</v>
      </c>
    </row>
    <row r="286" spans="1:15" ht="12.75">
      <c r="A286">
        <v>72</v>
      </c>
      <c r="B286" s="70">
        <f t="shared" si="9"/>
        <v>8284.772918872166</v>
      </c>
      <c r="C286" s="70">
        <f>A286*Sheet1!D29</f>
        <v>864</v>
      </c>
      <c r="E286" s="70">
        <f t="shared" si="10"/>
        <v>7420.772918872166</v>
      </c>
      <c r="O286" s="70">
        <f>Sheet1!F65</f>
        <v>1.4314762574984887</v>
      </c>
    </row>
    <row r="287" spans="1:15" ht="12.75">
      <c r="A287">
        <v>73</v>
      </c>
      <c r="B287" s="70">
        <f t="shared" si="9"/>
        <v>8504.336976209446</v>
      </c>
      <c r="C287" s="70">
        <f>A287*Sheet1!D29</f>
        <v>876</v>
      </c>
      <c r="E287" s="70">
        <f t="shared" si="10"/>
        <v>7628.336976209446</v>
      </c>
      <c r="O287" s="70">
        <f>Sheet1!F65</f>
        <v>1.4314762574984887</v>
      </c>
    </row>
    <row r="288" spans="1:15" ht="12.75">
      <c r="A288">
        <v>74</v>
      </c>
      <c r="B288" s="70">
        <f t="shared" si="9"/>
        <v>8726.763986061724</v>
      </c>
      <c r="C288" s="70">
        <f>A288*Sheet1!D29</f>
        <v>888</v>
      </c>
      <c r="E288" s="70">
        <f t="shared" si="10"/>
        <v>7838.763986061725</v>
      </c>
      <c r="O288" s="70">
        <f>Sheet1!F65</f>
        <v>1.4314762574984887</v>
      </c>
    </row>
    <row r="289" spans="1:15" ht="12.75">
      <c r="A289">
        <v>75</v>
      </c>
      <c r="B289" s="70">
        <f t="shared" si="9"/>
        <v>8952.053948428998</v>
      </c>
      <c r="C289" s="70">
        <f>A289*Sheet1!D29</f>
        <v>900</v>
      </c>
      <c r="E289" s="70">
        <f t="shared" si="10"/>
        <v>8052.053948428999</v>
      </c>
      <c r="O289" s="70">
        <f>Sheet1!F65</f>
        <v>1.4314762574984887</v>
      </c>
    </row>
    <row r="290" spans="1:15" ht="12.75">
      <c r="A290">
        <v>76</v>
      </c>
      <c r="B290" s="70">
        <f t="shared" si="9"/>
        <v>9180.20686331127</v>
      </c>
      <c r="C290" s="70">
        <f>A290*Sheet1!D29</f>
        <v>912</v>
      </c>
      <c r="E290" s="70">
        <f t="shared" si="10"/>
        <v>8268.20686331127</v>
      </c>
      <c r="O290" s="70">
        <f>Sheet1!F65</f>
        <v>1.4314762574984887</v>
      </c>
    </row>
    <row r="291" spans="1:15" ht="12.75">
      <c r="A291">
        <v>77</v>
      </c>
      <c r="B291" s="70">
        <f t="shared" si="9"/>
        <v>9411.22273070854</v>
      </c>
      <c r="C291" s="70">
        <f>A291*Sheet1!D29</f>
        <v>924</v>
      </c>
      <c r="E291" s="70">
        <f t="shared" si="10"/>
        <v>8487.22273070854</v>
      </c>
      <c r="O291" s="70">
        <f>Sheet1!F65</f>
        <v>1.4314762574984887</v>
      </c>
    </row>
    <row r="292" spans="1:15" ht="12.75">
      <c r="A292">
        <v>78</v>
      </c>
      <c r="B292" s="70">
        <f t="shared" si="9"/>
        <v>9645.101550620806</v>
      </c>
      <c r="C292" s="70">
        <f>A292*Sheet1!D29</f>
        <v>936</v>
      </c>
      <c r="E292" s="70">
        <f t="shared" si="10"/>
        <v>8709.101550620806</v>
      </c>
      <c r="O292" s="70">
        <f>Sheet1!F65</f>
        <v>1.4314762574984887</v>
      </c>
    </row>
    <row r="293" spans="1:15" ht="12.75">
      <c r="A293">
        <v>79</v>
      </c>
      <c r="B293" s="70">
        <f t="shared" si="9"/>
        <v>9881.843323048068</v>
      </c>
      <c r="C293" s="70">
        <f>A293*Sheet1!D29</f>
        <v>948</v>
      </c>
      <c r="E293" s="70">
        <f t="shared" si="10"/>
        <v>8933.843323048068</v>
      </c>
      <c r="O293" s="70">
        <f>Sheet1!F65</f>
        <v>1.4314762574984887</v>
      </c>
    </row>
    <row r="294" spans="1:15" ht="12.75">
      <c r="A294">
        <v>80</v>
      </c>
      <c r="B294" s="70">
        <f t="shared" si="9"/>
        <v>10121.448047990329</v>
      </c>
      <c r="C294" s="70">
        <f>A294*Sheet1!D29</f>
        <v>960</v>
      </c>
      <c r="E294" s="70">
        <f t="shared" si="10"/>
        <v>9161.448047990329</v>
      </c>
      <c r="O294" s="70">
        <f>Sheet1!F65</f>
        <v>1.4314762574984887</v>
      </c>
    </row>
    <row r="295" spans="1:15" ht="12.75">
      <c r="A295">
        <v>81</v>
      </c>
      <c r="B295" s="70">
        <f t="shared" si="9"/>
        <v>10363.915725447585</v>
      </c>
      <c r="C295" s="70">
        <f>A295*Sheet1!D29</f>
        <v>972</v>
      </c>
      <c r="E295" s="70">
        <f t="shared" si="10"/>
        <v>9391.915725447585</v>
      </c>
      <c r="O295" s="70">
        <f>Sheet1!F65</f>
        <v>1.4314762574984887</v>
      </c>
    </row>
    <row r="296" spans="1:15" ht="12.75">
      <c r="A296">
        <v>82</v>
      </c>
      <c r="B296" s="70">
        <f t="shared" si="9"/>
        <v>10609.246355419838</v>
      </c>
      <c r="C296" s="70">
        <f>A296*Sheet1!D29</f>
        <v>984</v>
      </c>
      <c r="E296" s="70">
        <f t="shared" si="10"/>
        <v>9625.246355419838</v>
      </c>
      <c r="O296" s="70">
        <f>Sheet1!F65</f>
        <v>1.4314762574984887</v>
      </c>
    </row>
    <row r="297" spans="1:15" ht="12.75">
      <c r="A297">
        <v>83</v>
      </c>
      <c r="B297" s="70">
        <f t="shared" si="9"/>
        <v>10857.43993790709</v>
      </c>
      <c r="C297" s="70">
        <f>A297*Sheet1!D29</f>
        <v>996</v>
      </c>
      <c r="E297" s="70">
        <f t="shared" si="10"/>
        <v>9861.43993790709</v>
      </c>
      <c r="O297" s="70">
        <f>Sheet1!F65</f>
        <v>1.4314762574984887</v>
      </c>
    </row>
    <row r="298" spans="1:15" ht="12.75">
      <c r="A298">
        <v>84</v>
      </c>
      <c r="B298" s="70">
        <f t="shared" si="9"/>
        <v>11108.496472909337</v>
      </c>
      <c r="C298" s="70">
        <f>A298*Sheet1!D29</f>
        <v>1008</v>
      </c>
      <c r="E298" s="70">
        <f t="shared" si="10"/>
        <v>10100.496472909337</v>
      </c>
      <c r="O298" s="70">
        <f>Sheet1!F65</f>
        <v>1.4314762574984887</v>
      </c>
    </row>
    <row r="299" spans="1:15" ht="12.75">
      <c r="A299">
        <v>85</v>
      </c>
      <c r="B299" s="70">
        <f t="shared" si="9"/>
        <v>11362.41596042658</v>
      </c>
      <c r="C299" s="70">
        <f>A299*Sheet1!D29</f>
        <v>1020</v>
      </c>
      <c r="E299" s="70">
        <f t="shared" si="10"/>
        <v>10342.41596042658</v>
      </c>
      <c r="O299" s="70">
        <f>Sheet1!F65</f>
        <v>1.4314762574984887</v>
      </c>
    </row>
    <row r="300" spans="1:15" ht="12.75">
      <c r="A300">
        <v>86</v>
      </c>
      <c r="B300" s="70">
        <f t="shared" si="9"/>
        <v>11619.198400458823</v>
      </c>
      <c r="C300" s="70">
        <f>A300*Sheet1!D29</f>
        <v>1032</v>
      </c>
      <c r="E300" s="70">
        <f t="shared" si="10"/>
        <v>10587.198400458823</v>
      </c>
      <c r="O300" s="70">
        <f>Sheet1!F65</f>
        <v>1.4314762574984887</v>
      </c>
    </row>
    <row r="301" spans="1:15" ht="12.75">
      <c r="A301">
        <v>87</v>
      </c>
      <c r="B301" s="70">
        <f t="shared" si="9"/>
        <v>11878.84379300606</v>
      </c>
      <c r="C301" s="70">
        <f>A301*Sheet1!D29</f>
        <v>1044</v>
      </c>
      <c r="E301" s="70">
        <f t="shared" si="10"/>
        <v>10834.84379300606</v>
      </c>
      <c r="O301" s="70">
        <f>Sheet1!F65</f>
        <v>1.4314762574984887</v>
      </c>
    </row>
    <row r="302" spans="1:15" ht="12.75">
      <c r="A302">
        <v>88</v>
      </c>
      <c r="B302" s="70">
        <f t="shared" si="9"/>
        <v>12141.352138068296</v>
      </c>
      <c r="C302" s="70">
        <f>A302*Sheet1!D29</f>
        <v>1056</v>
      </c>
      <c r="E302" s="70">
        <f t="shared" si="10"/>
        <v>11085.352138068296</v>
      </c>
      <c r="O302" s="70">
        <f>Sheet1!F65</f>
        <v>1.4314762574984887</v>
      </c>
    </row>
    <row r="303" spans="1:15" ht="12.75">
      <c r="A303">
        <v>89</v>
      </c>
      <c r="B303" s="70">
        <f t="shared" si="9"/>
        <v>12406.723435645528</v>
      </c>
      <c r="C303" s="70">
        <f>A303*Sheet1!D29</f>
        <v>1068</v>
      </c>
      <c r="E303" s="70">
        <f t="shared" si="10"/>
        <v>11338.723435645528</v>
      </c>
      <c r="O303" s="70">
        <f>Sheet1!F65</f>
        <v>1.4314762574984887</v>
      </c>
    </row>
    <row r="304" spans="1:15" ht="12.75">
      <c r="A304">
        <v>90</v>
      </c>
      <c r="B304" s="70">
        <f t="shared" si="9"/>
        <v>12674.957685737758</v>
      </c>
      <c r="C304" s="70">
        <f>A304*Sheet1!D29</f>
        <v>1080</v>
      </c>
      <c r="E304" s="70">
        <f t="shared" si="10"/>
        <v>11594.957685737758</v>
      </c>
      <c r="O304" s="70">
        <f>Sheet1!F65</f>
        <v>1.4314762574984887</v>
      </c>
    </row>
    <row r="305" spans="1:15" ht="12.75">
      <c r="A305">
        <v>91</v>
      </c>
      <c r="B305" s="70">
        <f t="shared" si="9"/>
        <v>12946.054888344985</v>
      </c>
      <c r="C305" s="70">
        <f>A305*Sheet1!D29</f>
        <v>1092</v>
      </c>
      <c r="E305" s="70">
        <f t="shared" si="10"/>
        <v>11854.054888344985</v>
      </c>
      <c r="O305" s="70">
        <f>Sheet1!F65</f>
        <v>1.4314762574984887</v>
      </c>
    </row>
    <row r="306" spans="1:15" ht="12.75">
      <c r="A306">
        <v>92</v>
      </c>
      <c r="B306" s="70">
        <f t="shared" si="9"/>
        <v>13220.015043467209</v>
      </c>
      <c r="C306" s="70">
        <f>A306*Sheet1!D29</f>
        <v>1104</v>
      </c>
      <c r="E306" s="70">
        <f t="shared" si="10"/>
        <v>12116.015043467209</v>
      </c>
      <c r="O306" s="70">
        <f>Sheet1!F65</f>
        <v>1.4314762574984887</v>
      </c>
    </row>
    <row r="307" spans="1:15" ht="12.75">
      <c r="A307">
        <v>93</v>
      </c>
      <c r="B307" s="70">
        <f t="shared" si="9"/>
        <v>13496.838151104428</v>
      </c>
      <c r="C307" s="70">
        <f>A307*Sheet1!D29</f>
        <v>1116</v>
      </c>
      <c r="E307" s="70">
        <f t="shared" si="10"/>
        <v>12380.838151104428</v>
      </c>
      <c r="O307" s="70">
        <f>Sheet1!F65</f>
        <v>1.4314762574984887</v>
      </c>
    </row>
    <row r="308" spans="1:15" ht="12.75">
      <c r="A308">
        <v>94</v>
      </c>
      <c r="B308" s="70">
        <f t="shared" si="9"/>
        <v>13776.524211256647</v>
      </c>
      <c r="C308" s="70">
        <f>A308*Sheet1!D29</f>
        <v>1128</v>
      </c>
      <c r="E308" s="70">
        <f t="shared" si="10"/>
        <v>12648.524211256647</v>
      </c>
      <c r="O308" s="70">
        <f>Sheet1!F65</f>
        <v>1.4314762574984887</v>
      </c>
    </row>
    <row r="309" spans="1:15" ht="12.75">
      <c r="A309">
        <v>95</v>
      </c>
      <c r="B309" s="70">
        <f t="shared" si="9"/>
        <v>14059.07322392386</v>
      </c>
      <c r="C309" s="70">
        <f>A309*Sheet1!D29</f>
        <v>1140</v>
      </c>
      <c r="E309" s="70">
        <f t="shared" si="10"/>
        <v>12919.07322392386</v>
      </c>
      <c r="O309" s="70">
        <f>Sheet1!F65</f>
        <v>1.4314762574984887</v>
      </c>
    </row>
    <row r="310" spans="1:15" ht="12.75">
      <c r="A310">
        <v>96</v>
      </c>
      <c r="B310" s="70">
        <f t="shared" si="9"/>
        <v>14344.485189106072</v>
      </c>
      <c r="C310" s="70">
        <f>A310*Sheet1!D29</f>
        <v>1152</v>
      </c>
      <c r="E310" s="70">
        <f t="shared" si="10"/>
        <v>13192.485189106072</v>
      </c>
      <c r="O310" s="70">
        <f>Sheet1!F65</f>
        <v>1.4314762574984887</v>
      </c>
    </row>
    <row r="311" spans="1:15" ht="12.75">
      <c r="A311">
        <v>97</v>
      </c>
      <c r="B311" s="70">
        <f t="shared" si="9"/>
        <v>14632.76010680328</v>
      </c>
      <c r="C311" s="70">
        <f>A311*Sheet1!D29</f>
        <v>1164</v>
      </c>
      <c r="E311" s="70">
        <f t="shared" si="10"/>
        <v>13468.76010680328</v>
      </c>
      <c r="O311" s="70">
        <f>Sheet1!F65</f>
        <v>1.4314762574984887</v>
      </c>
    </row>
    <row r="312" spans="1:15" ht="12.75">
      <c r="A312">
        <v>98</v>
      </c>
      <c r="B312" s="70">
        <f t="shared" si="9"/>
        <v>14923.897977015486</v>
      </c>
      <c r="C312" s="70">
        <f>A312*Sheet1!D29</f>
        <v>1176</v>
      </c>
      <c r="E312" s="70">
        <f t="shared" si="10"/>
        <v>13747.897977015486</v>
      </c>
      <c r="O312" s="70">
        <f>Sheet1!F65</f>
        <v>1.4314762574984887</v>
      </c>
    </row>
    <row r="313" spans="1:15" ht="12.75">
      <c r="A313">
        <v>99</v>
      </c>
      <c r="B313" s="70">
        <f t="shared" si="9"/>
        <v>15217.898799742688</v>
      </c>
      <c r="C313" s="70">
        <f>A313*Sheet1!D29</f>
        <v>1188</v>
      </c>
      <c r="E313" s="70">
        <f t="shared" si="10"/>
        <v>14029.898799742688</v>
      </c>
      <c r="O313" s="70">
        <f>Sheet1!F65</f>
        <v>1.4314762574984887</v>
      </c>
    </row>
    <row r="314" spans="1:15" ht="12.75">
      <c r="A314">
        <v>100</v>
      </c>
      <c r="B314" s="70">
        <f t="shared" si="9"/>
        <v>15514.762574984887</v>
      </c>
      <c r="C314" s="70">
        <f>A314*Sheet1!D29</f>
        <v>1200</v>
      </c>
      <c r="E314" s="70">
        <f t="shared" si="10"/>
        <v>14314.762574984887</v>
      </c>
      <c r="O314" s="70">
        <f>Sheet1!F65</f>
        <v>1.4314762574984887</v>
      </c>
    </row>
    <row r="315" spans="1:15" ht="12.75">
      <c r="A315">
        <v>105</v>
      </c>
      <c r="B315" s="70">
        <f t="shared" si="9"/>
        <v>17042.02573892084</v>
      </c>
      <c r="C315" s="70">
        <f>A315*Sheet1!D29</f>
        <v>1260</v>
      </c>
      <c r="E315" s="70">
        <f t="shared" si="10"/>
        <v>15782.025738920838</v>
      </c>
      <c r="O315" s="70">
        <f>Sheet1!F65</f>
        <v>1.4314762574984887</v>
      </c>
    </row>
    <row r="316" spans="1:15" ht="12.75">
      <c r="A316">
        <v>110</v>
      </c>
      <c r="B316" s="70">
        <f t="shared" si="9"/>
        <v>18640.862715731713</v>
      </c>
      <c r="C316" s="70">
        <f>A316*Sheet1!D29</f>
        <v>1320</v>
      </c>
      <c r="E316" s="70">
        <f t="shared" si="10"/>
        <v>17320.862715731713</v>
      </c>
      <c r="O316" s="70">
        <f>Sheet1!F65</f>
        <v>1.4314762574984887</v>
      </c>
    </row>
    <row r="317" spans="1:15" ht="12.75">
      <c r="A317">
        <v>115</v>
      </c>
      <c r="B317" s="70">
        <f t="shared" si="9"/>
        <v>20311.273505417514</v>
      </c>
      <c r="C317" s="70">
        <f>A317*Sheet1!D29</f>
        <v>1380</v>
      </c>
      <c r="E317" s="70">
        <f t="shared" si="10"/>
        <v>18931.273505417514</v>
      </c>
      <c r="O317" s="70">
        <f>Sheet1!F65</f>
        <v>1.4314762574984887</v>
      </c>
    </row>
    <row r="318" spans="1:15" ht="12.75">
      <c r="A318">
        <v>120</v>
      </c>
      <c r="B318" s="70">
        <f t="shared" si="9"/>
        <v>22053.25810797824</v>
      </c>
      <c r="C318" s="70">
        <f>A318*Sheet1!D29</f>
        <v>1440</v>
      </c>
      <c r="E318" s="70">
        <f t="shared" si="10"/>
        <v>20613.25810797824</v>
      </c>
      <c r="O318" s="70">
        <f>Sheet1!F65</f>
        <v>1.4314762574984887</v>
      </c>
    </row>
    <row r="319" spans="1:15" ht="12.75">
      <c r="A319">
        <v>125</v>
      </c>
      <c r="B319" s="70">
        <f t="shared" si="9"/>
        <v>23866.816523413887</v>
      </c>
      <c r="C319" s="70">
        <f>A319*Sheet1!D29</f>
        <v>1500</v>
      </c>
      <c r="E319" s="70">
        <f t="shared" si="10"/>
        <v>22366.816523413887</v>
      </c>
      <c r="O319" s="70">
        <f>Sheet1!F65</f>
        <v>1.4314762574984887</v>
      </c>
    </row>
    <row r="320" spans="1:15" ht="12.75">
      <c r="A320">
        <v>130</v>
      </c>
      <c r="B320" s="70">
        <f t="shared" si="9"/>
        <v>25751.94875172446</v>
      </c>
      <c r="C320" s="70">
        <f>A320*Sheet1!D29</f>
        <v>1560</v>
      </c>
      <c r="E320" s="70">
        <f t="shared" si="10"/>
        <v>24191.94875172446</v>
      </c>
      <c r="O320" s="70">
        <f>Sheet1!F65</f>
        <v>1.4314762574984887</v>
      </c>
    </row>
    <row r="321" spans="1:15" ht="12.75">
      <c r="A321">
        <v>135</v>
      </c>
      <c r="B321" s="70">
        <f t="shared" si="9"/>
        <v>27708.654792909958</v>
      </c>
      <c r="C321" s="70">
        <f>A321*Sheet1!D29</f>
        <v>1620</v>
      </c>
      <c r="E321" s="70">
        <f t="shared" si="10"/>
        <v>26088.654792909958</v>
      </c>
      <c r="O321" s="70">
        <f>Sheet1!F65</f>
        <v>1.4314762574984887</v>
      </c>
    </row>
    <row r="322" spans="1:15" ht="12.75">
      <c r="A322">
        <v>140</v>
      </c>
      <c r="B322" s="70">
        <f t="shared" si="9"/>
        <v>29736.934646970378</v>
      </c>
      <c r="C322" s="70">
        <f>A322*Sheet1!D29</f>
        <v>1680</v>
      </c>
      <c r="E322" s="70">
        <f t="shared" si="10"/>
        <v>28056.934646970378</v>
      </c>
      <c r="O322" s="70">
        <f>Sheet1!F65</f>
        <v>1.4314762574984887</v>
      </c>
    </row>
    <row r="323" spans="1:15" ht="12.75">
      <c r="A323">
        <v>145</v>
      </c>
      <c r="B323" s="70">
        <f t="shared" si="9"/>
        <v>31836.788313905727</v>
      </c>
      <c r="C323" s="70">
        <f>A323*Sheet1!D29</f>
        <v>1740</v>
      </c>
      <c r="E323" s="70">
        <f t="shared" si="10"/>
        <v>30096.788313905727</v>
      </c>
      <c r="O323" s="70">
        <f>Sheet1!F65</f>
        <v>1.4314762574984887</v>
      </c>
    </row>
    <row r="324" spans="1:15" ht="12.75">
      <c r="A324">
        <v>150</v>
      </c>
      <c r="B324" s="70">
        <f t="shared" si="9"/>
        <v>34008.215793715994</v>
      </c>
      <c r="C324" s="70">
        <f>A324*Sheet1!D29</f>
        <v>1800</v>
      </c>
      <c r="E324" s="70">
        <f t="shared" si="10"/>
        <v>32208.215793715997</v>
      </c>
      <c r="O324" s="70">
        <f>Sheet1!F65</f>
        <v>1.4314762574984887</v>
      </c>
    </row>
    <row r="325" spans="1:15" ht="12.75">
      <c r="A325">
        <v>155</v>
      </c>
      <c r="B325" s="70">
        <f aca="true" t="shared" si="11" ref="B325:B334">C325+E325</f>
        <v>36251.21708640119</v>
      </c>
      <c r="C325" s="70">
        <f>A325*Sheet1!D29</f>
        <v>1860</v>
      </c>
      <c r="E325" s="70">
        <f aca="true" t="shared" si="12" ref="E325:E334">(A325*A325)*O325</f>
        <v>34391.21708640119</v>
      </c>
      <c r="O325" s="70">
        <f>Sheet1!F65</f>
        <v>1.4314762574984887</v>
      </c>
    </row>
    <row r="326" spans="1:15" ht="12.75">
      <c r="A326">
        <v>160</v>
      </c>
      <c r="B326" s="70">
        <f t="shared" si="11"/>
        <v>38565.792191961315</v>
      </c>
      <c r="C326" s="70">
        <f>A326*Sheet1!D29</f>
        <v>1920</v>
      </c>
      <c r="E326" s="70">
        <f t="shared" si="12"/>
        <v>36645.792191961315</v>
      </c>
      <c r="O326" s="70">
        <f>Sheet1!F65</f>
        <v>1.4314762574984887</v>
      </c>
    </row>
    <row r="327" spans="1:15" ht="12.75">
      <c r="A327">
        <v>165</v>
      </c>
      <c r="B327" s="70">
        <f t="shared" si="11"/>
        <v>40951.94111039636</v>
      </c>
      <c r="C327" s="70">
        <f>A327*Sheet1!D29</f>
        <v>1980</v>
      </c>
      <c r="E327" s="70">
        <f t="shared" si="12"/>
        <v>38971.94111039636</v>
      </c>
      <c r="O327" s="70">
        <f>Sheet1!F65</f>
        <v>1.4314762574984887</v>
      </c>
    </row>
    <row r="328" spans="1:15" ht="12.75">
      <c r="A328">
        <v>170</v>
      </c>
      <c r="B328" s="70">
        <f t="shared" si="11"/>
        <v>43409.66384170632</v>
      </c>
      <c r="C328" s="70">
        <f>A328*Sheet1!D29</f>
        <v>2040</v>
      </c>
      <c r="E328" s="70">
        <f t="shared" si="12"/>
        <v>41369.66384170632</v>
      </c>
      <c r="O328" s="70">
        <f>Sheet1!F65</f>
        <v>1.4314762574984887</v>
      </c>
    </row>
    <row r="329" spans="1:15" ht="12.75">
      <c r="A329">
        <v>175</v>
      </c>
      <c r="B329" s="70">
        <f t="shared" si="11"/>
        <v>45938.960385891216</v>
      </c>
      <c r="C329" s="70">
        <f>A329*Sheet1!D29</f>
        <v>2100</v>
      </c>
      <c r="E329" s="70">
        <f t="shared" si="12"/>
        <v>43838.960385891216</v>
      </c>
      <c r="O329" s="70">
        <f>Sheet1!F65</f>
        <v>1.4314762574984887</v>
      </c>
    </row>
    <row r="330" spans="1:15" ht="12.75">
      <c r="A330">
        <v>180</v>
      </c>
      <c r="B330" s="70">
        <f t="shared" si="11"/>
        <v>48539.83074295103</v>
      </c>
      <c r="C330" s="70">
        <f>A330*Sheet1!D29</f>
        <v>2160</v>
      </c>
      <c r="E330" s="70">
        <f t="shared" si="12"/>
        <v>46379.83074295103</v>
      </c>
      <c r="O330" s="70">
        <f>Sheet1!F65</f>
        <v>1.4314762574984887</v>
      </c>
    </row>
    <row r="331" spans="1:15" ht="12.75">
      <c r="A331">
        <v>185</v>
      </c>
      <c r="B331" s="70">
        <f t="shared" si="11"/>
        <v>51212.274912885776</v>
      </c>
      <c r="C331" s="70">
        <f>A331*Sheet1!D29</f>
        <v>2220</v>
      </c>
      <c r="E331" s="70">
        <f t="shared" si="12"/>
        <v>48992.274912885776</v>
      </c>
      <c r="O331" s="70">
        <f>Sheet1!F65</f>
        <v>1.4314762574984887</v>
      </c>
    </row>
    <row r="332" spans="1:15" ht="12.75">
      <c r="A332">
        <v>190</v>
      </c>
      <c r="B332" s="70">
        <f t="shared" si="11"/>
        <v>53956.29289569544</v>
      </c>
      <c r="C332" s="70">
        <f>A332*Sheet1!D29</f>
        <v>2280</v>
      </c>
      <c r="E332" s="70">
        <f t="shared" si="12"/>
        <v>51676.29289569544</v>
      </c>
      <c r="O332" s="70">
        <f>Sheet1!F65</f>
        <v>1.4314762574984887</v>
      </c>
    </row>
    <row r="333" spans="1:15" ht="12.75">
      <c r="A333">
        <v>195</v>
      </c>
      <c r="B333" s="70">
        <f t="shared" si="11"/>
        <v>56771.88469138004</v>
      </c>
      <c r="C333" s="70">
        <f>A333*Sheet1!D29</f>
        <v>2340</v>
      </c>
      <c r="E333" s="70">
        <f t="shared" si="12"/>
        <v>54431.88469138004</v>
      </c>
      <c r="O333" s="70">
        <f>Sheet1!F65</f>
        <v>1.4314762574984887</v>
      </c>
    </row>
    <row r="334" spans="1:15" ht="12.75">
      <c r="A334">
        <v>200</v>
      </c>
      <c r="B334" s="70">
        <f t="shared" si="11"/>
        <v>59659.05029993955</v>
      </c>
      <c r="C334" s="70">
        <f>A334*Sheet1!D29</f>
        <v>2400</v>
      </c>
      <c r="E334" s="70">
        <f t="shared" si="12"/>
        <v>57259.05029993955</v>
      </c>
      <c r="O334" s="70">
        <f>Sheet1!F65</f>
        <v>1.4314762574984887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P334"/>
  <sheetViews>
    <sheetView workbookViewId="0" topLeftCell="A1">
      <selection activeCell="J11" sqref="J11"/>
    </sheetView>
  </sheetViews>
  <sheetFormatPr defaultColWidth="11.421875" defaultRowHeight="12.75"/>
  <cols>
    <col min="2" max="2" width="22.57421875" style="0" customWidth="1"/>
    <col min="9" max="9" width="13.421875" style="0" customWidth="1"/>
    <col min="11" max="11" width="14.140625" style="0" customWidth="1"/>
    <col min="15" max="15" width="11.421875" style="70" customWidth="1"/>
  </cols>
  <sheetData>
    <row r="3" spans="1:15" ht="12.75">
      <c r="A3" t="s">
        <v>116</v>
      </c>
      <c r="B3" t="s">
        <v>117</v>
      </c>
      <c r="C3" t="s">
        <v>118</v>
      </c>
      <c r="E3" t="s">
        <v>119</v>
      </c>
      <c r="H3" t="s">
        <v>120</v>
      </c>
      <c r="I3" t="s">
        <v>121</v>
      </c>
      <c r="J3" t="s">
        <v>122</v>
      </c>
      <c r="K3" t="s">
        <v>123</v>
      </c>
      <c r="L3" t="s">
        <v>124</v>
      </c>
      <c r="O3" s="70" t="s">
        <v>126</v>
      </c>
    </row>
    <row r="5" spans="1:16" ht="12.75">
      <c r="A5">
        <v>0.1</v>
      </c>
      <c r="B5" s="70">
        <f aca="true" t="shared" si="0" ref="B5:B68">C5+E5</f>
        <v>1.2082658802682231</v>
      </c>
      <c r="C5" s="70">
        <f>A5*Sheet1!D29</f>
        <v>1.2000000000000002</v>
      </c>
      <c r="E5" s="70">
        <f aca="true" t="shared" si="1" ref="E5:E68">(A5*A5)*O5</f>
        <v>0.008265880268223011</v>
      </c>
      <c r="I5" s="113"/>
      <c r="O5" s="113">
        <f>Sheet1!F67</f>
        <v>0.8265880268223009</v>
      </c>
      <c r="P5" s="113"/>
    </row>
    <row r="6" spans="1:15" ht="12.75">
      <c r="A6">
        <v>0.2</v>
      </c>
      <c r="B6" s="70">
        <f t="shared" si="0"/>
        <v>2.4330635210728926</v>
      </c>
      <c r="C6" s="70">
        <f>A6*Sheet1!D29</f>
        <v>2.4000000000000004</v>
      </c>
      <c r="E6" s="70">
        <f t="shared" si="1"/>
        <v>0.033063521072892045</v>
      </c>
      <c r="I6" s="113"/>
      <c r="O6" s="113">
        <f>Sheet1!F67</f>
        <v>0.8265880268223009</v>
      </c>
    </row>
    <row r="7" spans="1:15" ht="12.75">
      <c r="A7">
        <v>0.3</v>
      </c>
      <c r="B7" s="70">
        <f t="shared" si="0"/>
        <v>3.6743929224140066</v>
      </c>
      <c r="C7" s="70">
        <f>A7*Sheet1!D29</f>
        <v>3.5999999999999996</v>
      </c>
      <c r="E7" s="70">
        <f t="shared" si="1"/>
        <v>0.07439292241400708</v>
      </c>
      <c r="H7">
        <v>2</v>
      </c>
      <c r="I7" s="113">
        <f>(0.5*Sheet1!D73*(3.141593*((Sheet1!D7/2)*(Sheet1!D7/2)))*(H7*H7*H7)*(Sheet1!D74/100))</f>
        <v>1.6693168564799998</v>
      </c>
      <c r="J7" s="70">
        <f>VLOOKUP(I7,B5:C334,2,TRUE)</f>
        <v>1.2000000000000002</v>
      </c>
      <c r="K7" s="70">
        <f>J7/Sheet1!D29*Sheet1!D75</f>
        <v>0.14</v>
      </c>
      <c r="L7" s="70">
        <f aca="true" t="shared" si="2" ref="L7:L27">J7-K7</f>
        <v>1.06</v>
      </c>
      <c r="O7" s="113">
        <f>Sheet1!F67</f>
        <v>0.8265880268223009</v>
      </c>
    </row>
    <row r="8" spans="1:15" ht="12.75">
      <c r="A8">
        <v>0.4</v>
      </c>
      <c r="B8" s="70">
        <f t="shared" si="0"/>
        <v>4.932254084291569</v>
      </c>
      <c r="C8" s="70">
        <f>A8*Sheet1!D29</f>
        <v>4.800000000000001</v>
      </c>
      <c r="E8" s="70">
        <f t="shared" si="1"/>
        <v>0.13225408429156818</v>
      </c>
      <c r="H8">
        <v>2.5</v>
      </c>
      <c r="I8" s="113">
        <f>(0.5*Sheet1!D73*(3.141593*((Sheet1!D7/2)*(Sheet1!D7/2)))*(H8*H8*H8)*(Sheet1!D74/100))</f>
        <v>3.2603844853125</v>
      </c>
      <c r="J8" s="70">
        <f>VLOOKUP(I8,B5:C334,2,TRUE)</f>
        <v>2.4000000000000004</v>
      </c>
      <c r="K8" s="70">
        <f>J8/Sheet1!D29*Sheet1!D75</f>
        <v>0.28</v>
      </c>
      <c r="L8" s="70">
        <f t="shared" si="2"/>
        <v>2.12</v>
      </c>
      <c r="O8" s="113">
        <f>Sheet1!F67</f>
        <v>0.8265880268223009</v>
      </c>
    </row>
    <row r="9" spans="1:15" ht="12.75">
      <c r="A9">
        <v>0.5</v>
      </c>
      <c r="B9" s="70">
        <f t="shared" si="0"/>
        <v>6.206647006705575</v>
      </c>
      <c r="C9" s="70">
        <f>A9*Sheet1!D29</f>
        <v>6</v>
      </c>
      <c r="E9" s="70">
        <f t="shared" si="1"/>
        <v>0.20664700670557523</v>
      </c>
      <c r="H9">
        <v>3</v>
      </c>
      <c r="I9" s="113">
        <f>(0.5*Sheet1!D73*(3.141593*((Sheet1!D7/2)*(Sheet1!D7/2)))*(H9*H9*H9)*(Sheet1!D74/100))</f>
        <v>5.63394439062</v>
      </c>
      <c r="J9" s="70">
        <f>VLOOKUP(I9,B5:C334,2,TRUE)</f>
        <v>4.800000000000001</v>
      </c>
      <c r="K9" s="70">
        <f>J9/Sheet1!D29*Sheet1!D75</f>
        <v>0.56</v>
      </c>
      <c r="L9" s="70">
        <f t="shared" si="2"/>
        <v>4.24</v>
      </c>
      <c r="O9" s="113">
        <f>Sheet1!F67</f>
        <v>0.8265880268223009</v>
      </c>
    </row>
    <row r="10" spans="1:15" ht="12.75">
      <c r="A10">
        <v>0.6</v>
      </c>
      <c r="B10" s="70">
        <f t="shared" si="0"/>
        <v>7.497571689656027</v>
      </c>
      <c r="C10" s="70">
        <f>A10*Sheet1!D29</f>
        <v>7.199999999999999</v>
      </c>
      <c r="E10" s="70">
        <f t="shared" si="1"/>
        <v>0.2975716896560283</v>
      </c>
      <c r="H10">
        <v>3.5</v>
      </c>
      <c r="I10" s="113">
        <f>(0.5*Sheet1!D73*(3.141593*((Sheet1!D7/2)*(Sheet1!D7/2)))*(H10*H10*H10)*(Sheet1!D74/100))</f>
        <v>8.9464950276975</v>
      </c>
      <c r="J10" s="70">
        <f>VLOOKUP(I10,B5:C334,2,TRUE)</f>
        <v>8.399999999999999</v>
      </c>
      <c r="K10" s="70">
        <f>J10/Sheet1!D29*Sheet1!D75</f>
        <v>0.9799999999999998</v>
      </c>
      <c r="L10" s="70">
        <f t="shared" si="2"/>
        <v>7.419999999999999</v>
      </c>
      <c r="O10" s="113">
        <f>Sheet1!F67</f>
        <v>0.8265880268223009</v>
      </c>
    </row>
    <row r="11" spans="1:15" ht="12.75">
      <c r="A11">
        <v>0.7</v>
      </c>
      <c r="B11" s="70">
        <f t="shared" si="0"/>
        <v>8.805028133142926</v>
      </c>
      <c r="C11" s="70">
        <f>A11*Sheet1!D29</f>
        <v>8.399999999999999</v>
      </c>
      <c r="E11" s="70">
        <f t="shared" si="1"/>
        <v>0.4050281331429274</v>
      </c>
      <c r="H11">
        <v>4</v>
      </c>
      <c r="I11" s="113">
        <f>(0.5*Sheet1!D73*(3.141593*((Sheet1!D7/2)*(Sheet1!D7/2)))*(H11*H11*H11)*(Sheet1!D74/100))</f>
        <v>13.354534851839999</v>
      </c>
      <c r="J11" s="70">
        <f>VLOOKUP(I11,B5:C334,2,TRUE)</f>
        <v>12</v>
      </c>
      <c r="K11" s="70">
        <f>J11/Sheet1!D29*Sheet1!D75</f>
        <v>1.4</v>
      </c>
      <c r="L11" s="70">
        <f t="shared" si="2"/>
        <v>10.6</v>
      </c>
      <c r="O11" s="113">
        <f>Sheet1!F67</f>
        <v>0.8265880268223009</v>
      </c>
    </row>
    <row r="12" spans="1:15" ht="12.75">
      <c r="A12">
        <v>0.8</v>
      </c>
      <c r="B12" s="70">
        <f t="shared" si="0"/>
        <v>10.129016337166274</v>
      </c>
      <c r="C12" s="70">
        <f>A12*Sheet1!D29</f>
        <v>9.600000000000001</v>
      </c>
      <c r="E12" s="70">
        <f t="shared" si="1"/>
        <v>0.5290163371662727</v>
      </c>
      <c r="H12">
        <v>4.5</v>
      </c>
      <c r="I12" s="113">
        <f>(0.5*Sheet1!D73*(3.141593*((Sheet1!D7/2)*(Sheet1!D7/2)))*(H12*H12*H12)*(Sheet1!D74/100))</f>
        <v>19.0145623183425</v>
      </c>
      <c r="J12" s="70">
        <f>VLOOKUP(I12,B5:C334,2,TRUE)</f>
        <v>16.799999999999997</v>
      </c>
      <c r="K12" s="70">
        <f>J12/Sheet1!D29*Sheet1!D75</f>
        <v>1.9599999999999995</v>
      </c>
      <c r="L12" s="70">
        <f t="shared" si="2"/>
        <v>14.839999999999998</v>
      </c>
      <c r="O12" s="113">
        <f>Sheet1!F67</f>
        <v>0.8265880268223009</v>
      </c>
    </row>
    <row r="13" spans="1:15" ht="12.75">
      <c r="A13">
        <v>0.9</v>
      </c>
      <c r="B13" s="70">
        <f t="shared" si="0"/>
        <v>11.469536301726064</v>
      </c>
      <c r="C13" s="70">
        <f>A13*Sheet1!D29</f>
        <v>10.8</v>
      </c>
      <c r="E13" s="70">
        <f t="shared" si="1"/>
        <v>0.6695363017260638</v>
      </c>
      <c r="H13">
        <v>5</v>
      </c>
      <c r="I13" s="113">
        <f>(0.5*Sheet1!D73*(3.141593*((Sheet1!D7/2)*(Sheet1!D7/2)))*(H13*H13*H13)*(Sheet1!D74/100))</f>
        <v>26.0830758825</v>
      </c>
      <c r="J13" s="70">
        <f>VLOOKUP(I13,B5:C334,2,TRUE)</f>
        <v>22.799999999999997</v>
      </c>
      <c r="K13" s="70">
        <f>J13/Sheet1!D29*Sheet1!D75</f>
        <v>2.6599999999999993</v>
      </c>
      <c r="L13" s="70">
        <f t="shared" si="2"/>
        <v>20.139999999999997</v>
      </c>
      <c r="O13" s="113">
        <f>Sheet1!F67</f>
        <v>0.8265880268223009</v>
      </c>
    </row>
    <row r="14" spans="1:15" ht="12.75">
      <c r="A14">
        <v>1</v>
      </c>
      <c r="B14" s="70">
        <f t="shared" si="0"/>
        <v>12.8265880268223</v>
      </c>
      <c r="C14" s="70">
        <f>A14*Sheet1!D29</f>
        <v>12</v>
      </c>
      <c r="E14" s="70">
        <f t="shared" si="1"/>
        <v>0.8265880268223009</v>
      </c>
      <c r="H14">
        <v>5.5</v>
      </c>
      <c r="I14" s="113">
        <f>(0.5*Sheet1!D73*(3.141593*((Sheet1!D7/2)*(Sheet1!D7/2)))*(H14*H14*H14)*(Sheet1!D74/100))</f>
        <v>34.7165739996075</v>
      </c>
      <c r="J14" s="70">
        <f>VLOOKUP(I14,B5:C334,2,TRUE)</f>
        <v>28.799999999999997</v>
      </c>
      <c r="K14" s="70">
        <f>J14/Sheet1!D29*Sheet1!D75</f>
        <v>3.36</v>
      </c>
      <c r="L14" s="70">
        <f t="shared" si="2"/>
        <v>25.439999999999998</v>
      </c>
      <c r="O14" s="113">
        <f>Sheet1!F67</f>
        <v>0.8265880268223009</v>
      </c>
    </row>
    <row r="15" spans="1:15" ht="12.75">
      <c r="A15">
        <v>1.1</v>
      </c>
      <c r="B15" s="70">
        <f t="shared" si="0"/>
        <v>14.200171512454986</v>
      </c>
      <c r="C15" s="70">
        <f>A15*Sheet1!D29</f>
        <v>13.200000000000001</v>
      </c>
      <c r="E15" s="70">
        <f t="shared" si="1"/>
        <v>1.0001715124549844</v>
      </c>
      <c r="H15">
        <v>6</v>
      </c>
      <c r="I15" s="113">
        <f>(0.5*Sheet1!D73*(3.141593*((Sheet1!D7/2)*(Sheet1!D7/2)))*(H15*H15*H15)*(Sheet1!D74/100))</f>
        <v>45.07155512496</v>
      </c>
      <c r="J15" s="70">
        <f>VLOOKUP(I15,B5:C334,2,TRUE)</f>
        <v>36</v>
      </c>
      <c r="K15" s="70">
        <f>J15/Sheet1!D29*Sheet1!D75</f>
        <v>4.199999999999999</v>
      </c>
      <c r="L15" s="70">
        <f t="shared" si="2"/>
        <v>31.8</v>
      </c>
      <c r="O15" s="113">
        <f>Sheet1!F67</f>
        <v>0.8265880268223009</v>
      </c>
    </row>
    <row r="16" spans="1:15" ht="12.75">
      <c r="A16">
        <v>1.2</v>
      </c>
      <c r="B16" s="70">
        <f t="shared" si="0"/>
        <v>15.590286758624112</v>
      </c>
      <c r="C16" s="70">
        <f>A16*Sheet1!D29</f>
        <v>14.399999999999999</v>
      </c>
      <c r="E16" s="70">
        <f t="shared" si="1"/>
        <v>1.1902867586241133</v>
      </c>
      <c r="H16">
        <v>6.5</v>
      </c>
      <c r="I16" s="113">
        <f>(0.5*Sheet1!D73*(3.141593*((Sheet1!D7/2)*(Sheet1!D7/2)))*(H16*H16*H16)*(Sheet1!D74/100))</f>
        <v>57.3045177138525</v>
      </c>
      <c r="J16" s="70">
        <f>VLOOKUP(I16,B5:C334,2,TRUE)</f>
        <v>44.400000000000006</v>
      </c>
      <c r="K16" s="70">
        <f>J16/Sheet1!D29*Sheet1!D75</f>
        <v>5.180000000000001</v>
      </c>
      <c r="L16" s="70">
        <f t="shared" si="2"/>
        <v>39.220000000000006</v>
      </c>
      <c r="O16" s="113">
        <f>Sheet1!F67</f>
        <v>0.8265880268223009</v>
      </c>
    </row>
    <row r="17" spans="1:15" ht="12.75">
      <c r="A17">
        <v>1.3</v>
      </c>
      <c r="B17" s="70">
        <f t="shared" si="0"/>
        <v>16.99693376532969</v>
      </c>
      <c r="C17" s="70">
        <f>A17*Sheet1!D29</f>
        <v>15.600000000000001</v>
      </c>
      <c r="E17" s="70">
        <f t="shared" si="1"/>
        <v>1.3969337653296887</v>
      </c>
      <c r="H17">
        <v>7</v>
      </c>
      <c r="I17" s="113">
        <f>(0.5*Sheet1!D73*(3.141593*((Sheet1!D7/2)*(Sheet1!D7/2)))*(H17*H17*H17)*(Sheet1!D74/100))</f>
        <v>71.57196022158</v>
      </c>
      <c r="J17" s="70">
        <f>VLOOKUP(I17,B5:C334,2,TRUE)</f>
        <v>54</v>
      </c>
      <c r="K17" s="70">
        <f>J17/Sheet1!D29*Sheet1!D75</f>
        <v>6.3</v>
      </c>
      <c r="L17" s="70">
        <f t="shared" si="2"/>
        <v>47.7</v>
      </c>
      <c r="O17" s="113">
        <f>Sheet1!F67</f>
        <v>0.8265880268223009</v>
      </c>
    </row>
    <row r="18" spans="1:15" ht="12.75">
      <c r="A18">
        <v>1.4</v>
      </c>
      <c r="B18" s="70">
        <f t="shared" si="0"/>
        <v>18.420112532571707</v>
      </c>
      <c r="C18" s="70">
        <f>A18*Sheet1!D29</f>
        <v>16.799999999999997</v>
      </c>
      <c r="E18" s="70">
        <f t="shared" si="1"/>
        <v>1.6201125325717096</v>
      </c>
      <c r="H18">
        <v>7.5</v>
      </c>
      <c r="I18" s="113">
        <f>(0.5*Sheet1!D73*(3.141593*((Sheet1!D7/2)*(Sheet1!D7/2)))*(H18*H18*H18)*(Sheet1!D74/100))</f>
        <v>88.03038110343749</v>
      </c>
      <c r="J18" s="70">
        <f>VLOOKUP(I18,B5:C334,2,TRUE)</f>
        <v>63.599999999999994</v>
      </c>
      <c r="K18" s="70">
        <f>J18/Sheet1!D29*Sheet1!D75</f>
        <v>7.419999999999999</v>
      </c>
      <c r="L18" s="70">
        <f t="shared" si="2"/>
        <v>56.17999999999999</v>
      </c>
      <c r="O18" s="113">
        <f>Sheet1!F67</f>
        <v>0.8265880268223009</v>
      </c>
    </row>
    <row r="19" spans="1:15" ht="12.75">
      <c r="A19">
        <v>1.5</v>
      </c>
      <c r="B19" s="70">
        <f t="shared" si="0"/>
        <v>19.859823060350177</v>
      </c>
      <c r="C19" s="70">
        <f>A19*Sheet1!D29</f>
        <v>18</v>
      </c>
      <c r="E19" s="70">
        <f t="shared" si="1"/>
        <v>1.859823060350177</v>
      </c>
      <c r="H19">
        <v>8</v>
      </c>
      <c r="I19" s="113">
        <f>(0.5*Sheet1!D73*(3.141593*((Sheet1!D7/2)*(Sheet1!D7/2)))*(H19*H19*H19)*(Sheet1!D74/100))</f>
        <v>106.83627881471999</v>
      </c>
      <c r="J19" s="70">
        <f>VLOOKUP(I19,B5:C334,2,TRUE)</f>
        <v>74.4</v>
      </c>
      <c r="K19" s="70">
        <f>J19/Sheet1!D29*Sheet1!D75</f>
        <v>8.68</v>
      </c>
      <c r="L19" s="70">
        <f t="shared" si="2"/>
        <v>65.72</v>
      </c>
      <c r="O19" s="113">
        <f>Sheet1!F67</f>
        <v>0.8265880268223009</v>
      </c>
    </row>
    <row r="20" spans="1:15" ht="12.75">
      <c r="A20">
        <v>1.6</v>
      </c>
      <c r="B20" s="70">
        <f t="shared" si="0"/>
        <v>21.316065348665095</v>
      </c>
      <c r="C20" s="70">
        <f>A20*Sheet1!D29</f>
        <v>19.200000000000003</v>
      </c>
      <c r="E20" s="70">
        <f t="shared" si="1"/>
        <v>2.116065348665091</v>
      </c>
      <c r="H20">
        <v>8.5</v>
      </c>
      <c r="I20" s="113">
        <f>(0.5*Sheet1!D73*(3.141593*((Sheet1!D7/2)*(Sheet1!D7/2)))*(H20*H20*H20)*(Sheet1!D74/100))</f>
        <v>128.1461518107225</v>
      </c>
      <c r="J20" s="70">
        <f>VLOOKUP(I20,B5:C334,2,TRUE)</f>
        <v>85.19999999999999</v>
      </c>
      <c r="K20" s="70">
        <f>J20/Sheet1!D29*Sheet1!D75</f>
        <v>9.939999999999998</v>
      </c>
      <c r="L20" s="70">
        <f t="shared" si="2"/>
        <v>75.25999999999999</v>
      </c>
      <c r="O20" s="113">
        <f>Sheet1!F67</f>
        <v>0.8265880268223009</v>
      </c>
    </row>
    <row r="21" spans="1:15" ht="12.75">
      <c r="A21">
        <v>1.7</v>
      </c>
      <c r="B21" s="70">
        <f t="shared" si="0"/>
        <v>22.788839397516448</v>
      </c>
      <c r="C21" s="70">
        <f>A21*Sheet1!D29</f>
        <v>20.4</v>
      </c>
      <c r="E21" s="70">
        <f t="shared" si="1"/>
        <v>2.3888393975164495</v>
      </c>
      <c r="H21">
        <v>9</v>
      </c>
      <c r="I21" s="113">
        <f>(0.5*Sheet1!D73*(3.141593*((Sheet1!D7/2)*(Sheet1!D7/2)))*(H21*H21*H21)*(Sheet1!D74/100))</f>
        <v>152.11649854674</v>
      </c>
      <c r="J21" s="70">
        <f>VLOOKUP(I21,B5:C334,2,TRUE)</f>
        <v>97.19999999999999</v>
      </c>
      <c r="K21" s="70">
        <f>J21/Sheet1!D29*Sheet1!D75</f>
        <v>11.339999999999998</v>
      </c>
      <c r="L21" s="70">
        <f t="shared" si="2"/>
        <v>85.85999999999999</v>
      </c>
      <c r="O21" s="113">
        <f>Sheet1!F67</f>
        <v>0.8265880268223009</v>
      </c>
    </row>
    <row r="22" spans="1:15" ht="12.75">
      <c r="A22">
        <v>1.8</v>
      </c>
      <c r="B22" s="70">
        <f t="shared" si="0"/>
        <v>24.278145206904256</v>
      </c>
      <c r="C22" s="70">
        <f>A22*Sheet1!D29</f>
        <v>21.6</v>
      </c>
      <c r="E22" s="70">
        <f t="shared" si="1"/>
        <v>2.6781452069042553</v>
      </c>
      <c r="H22">
        <v>9.5</v>
      </c>
      <c r="I22" s="113">
        <f>(0.5*Sheet1!D73*(3.141593*((Sheet1!D7/2)*(Sheet1!D7/2)))*(H22*H22*H22)*(Sheet1!D74/100))</f>
        <v>178.90381747806748</v>
      </c>
      <c r="J22" s="70">
        <f>VLOOKUP(I22,B5:C334,2,TRUE)</f>
        <v>109.19999999999999</v>
      </c>
      <c r="K22" s="70">
        <f>J22/Sheet1!D29*Sheet1!D75</f>
        <v>12.739999999999998</v>
      </c>
      <c r="L22" s="70">
        <f t="shared" si="2"/>
        <v>96.46</v>
      </c>
      <c r="O22" s="113">
        <f>Sheet1!F67</f>
        <v>0.8265880268223009</v>
      </c>
    </row>
    <row r="23" spans="1:15" ht="12.75">
      <c r="A23">
        <v>1.9</v>
      </c>
      <c r="B23" s="70">
        <f t="shared" si="0"/>
        <v>25.783982776828502</v>
      </c>
      <c r="C23" s="70">
        <f>A23*Sheet1!D29</f>
        <v>22.799999999999997</v>
      </c>
      <c r="E23" s="70">
        <f t="shared" si="1"/>
        <v>2.983982776828506</v>
      </c>
      <c r="H23">
        <v>10</v>
      </c>
      <c r="I23" s="113">
        <f>(0.5*Sheet1!D73*(3.141593*((Sheet1!D7/2)*(Sheet1!D7/2)))*(H23*H23*H23)*(Sheet1!D74/100))</f>
        <v>208.66460706</v>
      </c>
      <c r="J23" s="70">
        <f>VLOOKUP(I23,B5:C334,2,TRUE)</f>
        <v>122.39999999999999</v>
      </c>
      <c r="K23" s="70">
        <f>J23/Sheet1!D29*Sheet1!D75</f>
        <v>14.279999999999998</v>
      </c>
      <c r="L23" s="70">
        <f t="shared" si="2"/>
        <v>108.11999999999999</v>
      </c>
      <c r="O23" s="113">
        <f>Sheet1!F67</f>
        <v>0.8265880268223009</v>
      </c>
    </row>
    <row r="24" spans="1:15" ht="12.75">
      <c r="A24">
        <v>2</v>
      </c>
      <c r="B24" s="70">
        <f t="shared" si="0"/>
        <v>27.306352107289204</v>
      </c>
      <c r="C24" s="70">
        <f>A24*Sheet1!D29</f>
        <v>24</v>
      </c>
      <c r="E24" s="70">
        <f t="shared" si="1"/>
        <v>3.3063521072892037</v>
      </c>
      <c r="H24">
        <v>10.5</v>
      </c>
      <c r="I24" s="113">
        <f>(0.5*Sheet1!D73*(3.141593*((Sheet1!D7/2)*(Sheet1!D7/2)))*(H24*H24*H24)*(Sheet1!D74/100))</f>
        <v>241.55536574783247</v>
      </c>
      <c r="J24" s="70">
        <f>VLOOKUP(I24,B5:C334,2,TRUE)</f>
        <v>135.60000000000002</v>
      </c>
      <c r="K24" s="70">
        <f>J24/Sheet1!D29*Sheet1!D75</f>
        <v>15.820000000000002</v>
      </c>
      <c r="L24" s="70">
        <f t="shared" si="2"/>
        <v>119.78000000000002</v>
      </c>
      <c r="O24" s="113">
        <f>Sheet1!F67</f>
        <v>0.8265880268223009</v>
      </c>
    </row>
    <row r="25" spans="1:15" ht="12.75">
      <c r="A25">
        <v>2.1</v>
      </c>
      <c r="B25" s="70">
        <f t="shared" si="0"/>
        <v>28.84525319828635</v>
      </c>
      <c r="C25" s="70">
        <f>A25*Sheet1!D29</f>
        <v>25.200000000000003</v>
      </c>
      <c r="E25" s="70">
        <f t="shared" si="1"/>
        <v>3.645253198286347</v>
      </c>
      <c r="H25">
        <v>11</v>
      </c>
      <c r="I25" s="113">
        <f>(0.5*Sheet1!D73*(3.141593*((Sheet1!D7/2)*(Sheet1!D7/2)))*(H25*H25*H25)*(Sheet1!D74/100))</f>
        <v>277.73259199686</v>
      </c>
      <c r="J25" s="70">
        <f>VLOOKUP(I25,B5:C334,2,TRUE)</f>
        <v>148.8</v>
      </c>
      <c r="K25" s="70">
        <f>J25/Sheet1!D29*Sheet1!D75</f>
        <v>17.36</v>
      </c>
      <c r="L25" s="70">
        <f t="shared" si="2"/>
        <v>131.44</v>
      </c>
      <c r="O25" s="113">
        <f>Sheet1!F67</f>
        <v>0.8265880268223009</v>
      </c>
    </row>
    <row r="26" spans="1:15" ht="12.75">
      <c r="A26">
        <v>2.2</v>
      </c>
      <c r="B26" s="70">
        <f t="shared" si="0"/>
        <v>30.40068604981994</v>
      </c>
      <c r="C26" s="70">
        <f>A26*Sheet1!D29</f>
        <v>26.400000000000002</v>
      </c>
      <c r="E26" s="70">
        <f t="shared" si="1"/>
        <v>4.0006860498199375</v>
      </c>
      <c r="H26">
        <v>11.5</v>
      </c>
      <c r="I26" s="113">
        <f>(0.5*Sheet1!D73*(3.141593*((Sheet1!D7/2)*(Sheet1!D7/2)))*(H26*H26*H26)*(Sheet1!D74/100))</f>
        <v>317.3527842623775</v>
      </c>
      <c r="J26" s="70">
        <f>VLOOKUP(I26,B5:C334,2,TRUE)</f>
        <v>163.2</v>
      </c>
      <c r="K26" s="70">
        <f>J26/Sheet1!D29*Sheet1!D75</f>
        <v>19.04</v>
      </c>
      <c r="L26" s="70">
        <f t="shared" si="2"/>
        <v>144.16</v>
      </c>
      <c r="O26" s="113">
        <f>Sheet1!F67</f>
        <v>0.8265880268223009</v>
      </c>
    </row>
    <row r="27" spans="1:15" ht="12.75">
      <c r="A27">
        <v>2.3</v>
      </c>
      <c r="B27" s="70">
        <f t="shared" si="0"/>
        <v>31.97265066188997</v>
      </c>
      <c r="C27" s="70">
        <f>A27*Sheet1!D29</f>
        <v>27.599999999999998</v>
      </c>
      <c r="E27" s="70">
        <f t="shared" si="1"/>
        <v>4.372650661889971</v>
      </c>
      <c r="H27">
        <v>12</v>
      </c>
      <c r="I27" s="113">
        <f>(0.5*Sheet1!D73*(3.141593*((Sheet1!D7/2)*(Sheet1!D7/2)))*(H27*H27*H27)*(Sheet1!D74/100))</f>
        <v>360.57244099968</v>
      </c>
      <c r="J27" s="70">
        <f>VLOOKUP(I27,B5:C334,2,TRUE)</f>
        <v>177.60000000000002</v>
      </c>
      <c r="K27" s="70">
        <f>J27/Sheet1!D29*Sheet1!D75</f>
        <v>20.720000000000002</v>
      </c>
      <c r="L27" s="70">
        <f t="shared" si="2"/>
        <v>156.88000000000002</v>
      </c>
      <c r="O27" s="113">
        <f>Sheet1!F67</f>
        <v>0.8265880268223009</v>
      </c>
    </row>
    <row r="28" spans="1:15" ht="12.75">
      <c r="A28">
        <v>2.4</v>
      </c>
      <c r="B28" s="70">
        <f t="shared" si="0"/>
        <v>33.56114703449645</v>
      </c>
      <c r="C28" s="70">
        <f>A28*Sheet1!D29</f>
        <v>28.799999999999997</v>
      </c>
      <c r="E28" s="70">
        <f t="shared" si="1"/>
        <v>4.761147034496453</v>
      </c>
      <c r="I28" s="113"/>
      <c r="O28" s="113">
        <f>Sheet1!F67</f>
        <v>0.8265880268223009</v>
      </c>
    </row>
    <row r="29" spans="1:15" ht="12.75">
      <c r="A29">
        <v>2.5</v>
      </c>
      <c r="B29" s="70">
        <f t="shared" si="0"/>
        <v>35.16617516763938</v>
      </c>
      <c r="C29" s="70">
        <f>A29*Sheet1!D29</f>
        <v>30</v>
      </c>
      <c r="E29" s="70">
        <f t="shared" si="1"/>
        <v>5.166175167639381</v>
      </c>
      <c r="I29" s="113"/>
      <c r="O29" s="113">
        <f>Sheet1!F67</f>
        <v>0.8265880268223009</v>
      </c>
    </row>
    <row r="30" spans="1:15" ht="12.75">
      <c r="A30">
        <v>2.6</v>
      </c>
      <c r="B30" s="70">
        <f t="shared" si="0"/>
        <v>36.787735061318756</v>
      </c>
      <c r="C30" s="70">
        <f>A30*Sheet1!D29</f>
        <v>31.200000000000003</v>
      </c>
      <c r="E30" s="70">
        <f t="shared" si="1"/>
        <v>5.587735061318755</v>
      </c>
      <c r="I30" s="113"/>
      <c r="O30" s="113">
        <f>Sheet1!F67</f>
        <v>0.8265880268223009</v>
      </c>
    </row>
    <row r="31" spans="1:15" ht="12.75">
      <c r="A31">
        <v>2.7</v>
      </c>
      <c r="B31" s="70">
        <f t="shared" si="0"/>
        <v>38.42582671553458</v>
      </c>
      <c r="C31" s="70">
        <f>A31*Sheet1!D29</f>
        <v>32.400000000000006</v>
      </c>
      <c r="E31" s="70">
        <f t="shared" si="1"/>
        <v>6.025826715534574</v>
      </c>
      <c r="I31" s="113"/>
      <c r="O31" s="113">
        <f>Sheet1!F67</f>
        <v>0.8265880268223009</v>
      </c>
    </row>
    <row r="32" spans="1:15" ht="12.75">
      <c r="A32">
        <v>2.8</v>
      </c>
      <c r="B32" s="70">
        <f t="shared" si="0"/>
        <v>40.080450130286835</v>
      </c>
      <c r="C32" s="70">
        <f>A32*Sheet1!D29</f>
        <v>33.599999999999994</v>
      </c>
      <c r="E32" s="70">
        <f t="shared" si="1"/>
        <v>6.4804501302868385</v>
      </c>
      <c r="I32" s="113"/>
      <c r="O32" s="113">
        <f>Sheet1!F67</f>
        <v>0.8265880268223009</v>
      </c>
    </row>
    <row r="33" spans="1:15" ht="12.75">
      <c r="A33">
        <v>2.9</v>
      </c>
      <c r="B33" s="70">
        <f t="shared" si="0"/>
        <v>41.75160530557555</v>
      </c>
      <c r="C33" s="70">
        <f>A33*Sheet1!D29</f>
        <v>34.8</v>
      </c>
      <c r="E33" s="70">
        <f t="shared" si="1"/>
        <v>6.951605305575551</v>
      </c>
      <c r="I33" s="113"/>
      <c r="O33" s="113">
        <f>Sheet1!F67</f>
        <v>0.8265880268223009</v>
      </c>
    </row>
    <row r="34" spans="1:15" ht="12.75">
      <c r="A34">
        <v>3</v>
      </c>
      <c r="B34" s="70">
        <f t="shared" si="0"/>
        <v>43.43929224140071</v>
      </c>
      <c r="C34" s="70">
        <f>A34*Sheet1!D29</f>
        <v>36</v>
      </c>
      <c r="E34" s="70">
        <f t="shared" si="1"/>
        <v>7.439292241400708</v>
      </c>
      <c r="I34" s="113"/>
      <c r="O34" s="113">
        <f>Sheet1!F67</f>
        <v>0.8265880268223009</v>
      </c>
    </row>
    <row r="35" spans="1:15" ht="12.75">
      <c r="A35">
        <v>3.1</v>
      </c>
      <c r="B35" s="70">
        <f t="shared" si="0"/>
        <v>45.143510937762315</v>
      </c>
      <c r="C35" s="70">
        <f>A35*Sheet1!D29</f>
        <v>37.2</v>
      </c>
      <c r="E35" s="70">
        <f t="shared" si="1"/>
        <v>7.943510937762313</v>
      </c>
      <c r="O35" s="113">
        <f>Sheet1!F67</f>
        <v>0.8265880268223009</v>
      </c>
    </row>
    <row r="36" spans="1:15" ht="12.75">
      <c r="A36">
        <v>3.2</v>
      </c>
      <c r="B36" s="70">
        <f t="shared" si="0"/>
        <v>46.86426139466037</v>
      </c>
      <c r="C36" s="70">
        <f>A36*Sheet1!D29</f>
        <v>38.400000000000006</v>
      </c>
      <c r="E36" s="70">
        <f t="shared" si="1"/>
        <v>8.464261394660364</v>
      </c>
      <c r="O36" s="113">
        <f>Sheet1!F67</f>
        <v>0.8265880268223009</v>
      </c>
    </row>
    <row r="37" spans="1:15" ht="12.75">
      <c r="A37">
        <v>3.3</v>
      </c>
      <c r="B37" s="70">
        <f t="shared" si="0"/>
        <v>48.60154361209485</v>
      </c>
      <c r="C37" s="70">
        <f>A37*Sheet1!D29</f>
        <v>39.599999999999994</v>
      </c>
      <c r="E37" s="70">
        <f t="shared" si="1"/>
        <v>9.001543612094856</v>
      </c>
      <c r="O37" s="113">
        <f>Sheet1!F67</f>
        <v>0.8265880268223009</v>
      </c>
    </row>
    <row r="38" spans="1:15" ht="12.75">
      <c r="A38">
        <v>3.4</v>
      </c>
      <c r="B38" s="70">
        <f t="shared" si="0"/>
        <v>50.35535759006579</v>
      </c>
      <c r="C38" s="70">
        <f>A38*Sheet1!D29</f>
        <v>40.8</v>
      </c>
      <c r="E38" s="70">
        <f t="shared" si="1"/>
        <v>9.555357590065798</v>
      </c>
      <c r="O38" s="113">
        <f>Sheet1!F67</f>
        <v>0.8265880268223009</v>
      </c>
    </row>
    <row r="39" spans="1:15" ht="12.75">
      <c r="A39">
        <v>3.5</v>
      </c>
      <c r="B39" s="70">
        <f t="shared" si="0"/>
        <v>52.12570332857319</v>
      </c>
      <c r="C39" s="70">
        <f>A39*Sheet1!D29</f>
        <v>42</v>
      </c>
      <c r="E39" s="70">
        <f t="shared" si="1"/>
        <v>10.125703328573186</v>
      </c>
      <c r="O39" s="113">
        <f>Sheet1!F67</f>
        <v>0.8265880268223009</v>
      </c>
    </row>
    <row r="40" spans="1:15" ht="12.75">
      <c r="A40">
        <v>3.6</v>
      </c>
      <c r="B40" s="70">
        <f t="shared" si="0"/>
        <v>53.91258082761702</v>
      </c>
      <c r="C40" s="70">
        <f>A40*Sheet1!D29</f>
        <v>43.2</v>
      </c>
      <c r="E40" s="70">
        <f t="shared" si="1"/>
        <v>10.712580827617021</v>
      </c>
      <c r="O40" s="113">
        <f>Sheet1!F67</f>
        <v>0.8265880268223009</v>
      </c>
    </row>
    <row r="41" spans="1:15" ht="12.75">
      <c r="A41">
        <v>3.7</v>
      </c>
      <c r="B41" s="70">
        <f t="shared" si="0"/>
        <v>55.715990087197305</v>
      </c>
      <c r="C41" s="70">
        <f>A41*Sheet1!D29</f>
        <v>44.400000000000006</v>
      </c>
      <c r="E41" s="70">
        <f t="shared" si="1"/>
        <v>11.315990087197301</v>
      </c>
      <c r="O41" s="113">
        <f>Sheet1!F67</f>
        <v>0.8265880268223009</v>
      </c>
    </row>
    <row r="42" spans="1:15" ht="12.75">
      <c r="A42">
        <v>3.8</v>
      </c>
      <c r="B42" s="70">
        <f t="shared" si="0"/>
        <v>57.53593110731402</v>
      </c>
      <c r="C42" s="70">
        <f>A42*Sheet1!D29</f>
        <v>45.599999999999994</v>
      </c>
      <c r="E42" s="70">
        <f t="shared" si="1"/>
        <v>11.935931107314024</v>
      </c>
      <c r="O42" s="113">
        <f>Sheet1!F67</f>
        <v>0.8265880268223009</v>
      </c>
    </row>
    <row r="43" spans="1:15" ht="12.75">
      <c r="A43">
        <v>3.9</v>
      </c>
      <c r="B43" s="70">
        <f t="shared" si="0"/>
        <v>59.372403887967195</v>
      </c>
      <c r="C43" s="70">
        <f>A43*Sheet1!D29</f>
        <v>46.8</v>
      </c>
      <c r="E43" s="70">
        <f t="shared" si="1"/>
        <v>12.572403887967196</v>
      </c>
      <c r="O43" s="113">
        <f>Sheet1!F67</f>
        <v>0.8265880268223009</v>
      </c>
    </row>
    <row r="44" spans="1:15" ht="12.75">
      <c r="A44">
        <v>4</v>
      </c>
      <c r="B44" s="70">
        <f t="shared" si="0"/>
        <v>61.225408429156815</v>
      </c>
      <c r="C44" s="70">
        <f>A44*Sheet1!D29</f>
        <v>48</v>
      </c>
      <c r="E44" s="70">
        <f t="shared" si="1"/>
        <v>13.225408429156815</v>
      </c>
      <c r="O44" s="113">
        <f>Sheet1!F67</f>
        <v>0.8265880268223009</v>
      </c>
    </row>
    <row r="45" spans="1:15" ht="12.75">
      <c r="A45">
        <v>4.1</v>
      </c>
      <c r="B45" s="70">
        <f t="shared" si="0"/>
        <v>63.09494473088287</v>
      </c>
      <c r="C45" s="70">
        <f>A45*Sheet1!D29</f>
        <v>49.199999999999996</v>
      </c>
      <c r="E45" s="70">
        <f t="shared" si="1"/>
        <v>13.894944730882877</v>
      </c>
      <c r="O45" s="113">
        <f>Sheet1!F67</f>
        <v>0.8265880268223009</v>
      </c>
    </row>
    <row r="46" spans="1:15" ht="12.75">
      <c r="A46">
        <v>4.2</v>
      </c>
      <c r="B46" s="70">
        <f t="shared" si="0"/>
        <v>64.9810127931454</v>
      </c>
      <c r="C46" s="70">
        <f>A46*Sheet1!D29</f>
        <v>50.400000000000006</v>
      </c>
      <c r="E46" s="70">
        <f t="shared" si="1"/>
        <v>14.581012793145389</v>
      </c>
      <c r="O46" s="113">
        <f>Sheet1!F67</f>
        <v>0.8265880268223009</v>
      </c>
    </row>
    <row r="47" spans="1:15" ht="12.75">
      <c r="A47">
        <v>4.3</v>
      </c>
      <c r="B47" s="70">
        <f t="shared" si="0"/>
        <v>66.88361261594434</v>
      </c>
      <c r="C47" s="70">
        <f>A47*Sheet1!D29</f>
        <v>51.599999999999994</v>
      </c>
      <c r="E47" s="70">
        <f t="shared" si="1"/>
        <v>15.283612615944342</v>
      </c>
      <c r="O47" s="113">
        <f>Sheet1!F67</f>
        <v>0.8265880268223009</v>
      </c>
    </row>
    <row r="48" spans="1:15" ht="12.75">
      <c r="A48">
        <v>4.4</v>
      </c>
      <c r="B48" s="70">
        <f t="shared" si="0"/>
        <v>68.80274419927976</v>
      </c>
      <c r="C48" s="70">
        <f>A48*Sheet1!D29</f>
        <v>52.800000000000004</v>
      </c>
      <c r="E48" s="70">
        <f t="shared" si="1"/>
        <v>16.00274419927975</v>
      </c>
      <c r="O48" s="113">
        <f>Sheet1!F67</f>
        <v>0.8265880268223009</v>
      </c>
    </row>
    <row r="49" spans="1:15" ht="12.75">
      <c r="A49">
        <v>4.5</v>
      </c>
      <c r="B49" s="70">
        <f t="shared" si="0"/>
        <v>70.7384075431516</v>
      </c>
      <c r="C49" s="70">
        <f>A49*Sheet1!D29</f>
        <v>54</v>
      </c>
      <c r="E49" s="70">
        <f t="shared" si="1"/>
        <v>16.738407543151595</v>
      </c>
      <c r="O49" s="113">
        <f>Sheet1!F67</f>
        <v>0.8265880268223009</v>
      </c>
    </row>
    <row r="50" spans="1:15" ht="12.75">
      <c r="A50">
        <v>4.6</v>
      </c>
      <c r="B50" s="70">
        <f t="shared" si="0"/>
        <v>72.69060264755988</v>
      </c>
      <c r="C50" s="70">
        <f>A50*Sheet1!D29</f>
        <v>55.199999999999996</v>
      </c>
      <c r="E50" s="70">
        <f t="shared" si="1"/>
        <v>17.490602647559886</v>
      </c>
      <c r="O50" s="113">
        <f>Sheet1!F67</f>
        <v>0.8265880268223009</v>
      </c>
    </row>
    <row r="51" spans="1:15" ht="12.75">
      <c r="A51">
        <v>4.7</v>
      </c>
      <c r="B51" s="70">
        <f t="shared" si="0"/>
        <v>74.65932951250464</v>
      </c>
      <c r="C51" s="70">
        <f>A51*Sheet1!D29</f>
        <v>56.400000000000006</v>
      </c>
      <c r="E51" s="70">
        <f t="shared" si="1"/>
        <v>18.25932951250463</v>
      </c>
      <c r="O51" s="113">
        <f>Sheet1!F67</f>
        <v>0.8265880268223009</v>
      </c>
    </row>
    <row r="52" spans="1:15" ht="12.75">
      <c r="A52">
        <v>4.8</v>
      </c>
      <c r="B52" s="70">
        <f t="shared" si="0"/>
        <v>76.6445881379858</v>
      </c>
      <c r="C52" s="70">
        <f>A52*Sheet1!D29</f>
        <v>57.599999999999994</v>
      </c>
      <c r="E52" s="70">
        <f t="shared" si="1"/>
        <v>19.044588137985812</v>
      </c>
      <c r="O52" s="113">
        <f>Sheet1!F67</f>
        <v>0.8265880268223009</v>
      </c>
    </row>
    <row r="53" spans="1:15" ht="12.75">
      <c r="A53">
        <v>4.9</v>
      </c>
      <c r="B53" s="70">
        <f t="shared" si="0"/>
        <v>78.64637852400345</v>
      </c>
      <c r="C53" s="70">
        <f>A53*Sheet1!D29</f>
        <v>58.800000000000004</v>
      </c>
      <c r="E53" s="70">
        <f t="shared" si="1"/>
        <v>19.84637852400345</v>
      </c>
      <c r="O53" s="113">
        <f>Sheet1!F67</f>
        <v>0.8265880268223009</v>
      </c>
    </row>
    <row r="54" spans="1:15" ht="12.75">
      <c r="A54">
        <v>5</v>
      </c>
      <c r="B54" s="70">
        <f t="shared" si="0"/>
        <v>80.66470067055752</v>
      </c>
      <c r="C54" s="70">
        <f>A54*Sheet1!D29</f>
        <v>60</v>
      </c>
      <c r="E54" s="70">
        <f t="shared" si="1"/>
        <v>20.664700670557522</v>
      </c>
      <c r="O54" s="113">
        <f>Sheet1!F67</f>
        <v>0.8265880268223009</v>
      </c>
    </row>
    <row r="55" spans="1:15" ht="12.75">
      <c r="A55">
        <v>5.1</v>
      </c>
      <c r="B55" s="70">
        <f t="shared" si="0"/>
        <v>82.69955457764804</v>
      </c>
      <c r="C55" s="70">
        <f>A55*Sheet1!D29</f>
        <v>61.199999999999996</v>
      </c>
      <c r="E55" s="70">
        <f t="shared" si="1"/>
        <v>21.499554577648045</v>
      </c>
      <c r="O55" s="113">
        <f>Sheet1!F67</f>
        <v>0.8265880268223009</v>
      </c>
    </row>
    <row r="56" spans="1:15" ht="12.75">
      <c r="A56">
        <v>5.2</v>
      </c>
      <c r="B56" s="70">
        <f t="shared" si="0"/>
        <v>84.75094024527502</v>
      </c>
      <c r="C56" s="70">
        <f>A56*Sheet1!D29</f>
        <v>62.400000000000006</v>
      </c>
      <c r="E56" s="70">
        <f t="shared" si="1"/>
        <v>22.35094024527502</v>
      </c>
      <c r="O56" s="113">
        <f>Sheet1!F67</f>
        <v>0.8265880268223009</v>
      </c>
    </row>
    <row r="57" spans="1:15" ht="12.75">
      <c r="A57">
        <v>5.3</v>
      </c>
      <c r="B57" s="70">
        <f t="shared" si="0"/>
        <v>86.81885767343843</v>
      </c>
      <c r="C57" s="70">
        <f>A57*Sheet1!D29</f>
        <v>63.599999999999994</v>
      </c>
      <c r="E57" s="70">
        <f t="shared" si="1"/>
        <v>23.218857673438432</v>
      </c>
      <c r="O57" s="113">
        <f>Sheet1!F67</f>
        <v>0.8265880268223009</v>
      </c>
    </row>
    <row r="58" spans="1:15" ht="12.75">
      <c r="A58">
        <v>5.4</v>
      </c>
      <c r="B58" s="70">
        <f t="shared" si="0"/>
        <v>88.90330686213831</v>
      </c>
      <c r="C58" s="70">
        <f>A58*Sheet1!D29</f>
        <v>64.80000000000001</v>
      </c>
      <c r="E58" s="70">
        <f t="shared" si="1"/>
        <v>24.103306862138297</v>
      </c>
      <c r="O58" s="113">
        <f>Sheet1!F67</f>
        <v>0.8265880268223009</v>
      </c>
    </row>
    <row r="59" spans="1:15" ht="12.75">
      <c r="A59">
        <v>5.5</v>
      </c>
      <c r="B59" s="70">
        <f t="shared" si="0"/>
        <v>91.00428781137461</v>
      </c>
      <c r="C59" s="70">
        <f>A59*Sheet1!D29</f>
        <v>66</v>
      </c>
      <c r="E59" s="70">
        <f t="shared" si="1"/>
        <v>25.004287811374603</v>
      </c>
      <c r="O59" s="113">
        <f>Sheet1!F67</f>
        <v>0.8265880268223009</v>
      </c>
    </row>
    <row r="60" spans="1:15" ht="12.75">
      <c r="A60">
        <v>5.6</v>
      </c>
      <c r="B60" s="70">
        <f t="shared" si="0"/>
        <v>93.12180052114735</v>
      </c>
      <c r="C60" s="70">
        <f>A60*Sheet1!D29</f>
        <v>67.19999999999999</v>
      </c>
      <c r="E60" s="70">
        <f t="shared" si="1"/>
        <v>25.921800521147354</v>
      </c>
      <c r="O60" s="113">
        <f>Sheet1!F67</f>
        <v>0.8265880268223009</v>
      </c>
    </row>
    <row r="61" spans="1:15" ht="12.75">
      <c r="A61">
        <v>5.7</v>
      </c>
      <c r="B61" s="70">
        <f t="shared" si="0"/>
        <v>95.25584499145657</v>
      </c>
      <c r="C61" s="70">
        <f>A61*Sheet1!D29</f>
        <v>68.4</v>
      </c>
      <c r="E61" s="70">
        <f t="shared" si="1"/>
        <v>26.855844991456557</v>
      </c>
      <c r="O61" s="113">
        <f>Sheet1!F67</f>
        <v>0.8265880268223009</v>
      </c>
    </row>
    <row r="62" spans="1:15" ht="12.75">
      <c r="A62">
        <v>5.8</v>
      </c>
      <c r="B62" s="70">
        <f t="shared" si="0"/>
        <v>97.4064212223022</v>
      </c>
      <c r="C62" s="70">
        <f>A62*Sheet1!D29</f>
        <v>69.6</v>
      </c>
      <c r="E62" s="70">
        <f t="shared" si="1"/>
        <v>27.806421222302205</v>
      </c>
      <c r="O62" s="113">
        <f>Sheet1!F67</f>
        <v>0.8265880268223009</v>
      </c>
    </row>
    <row r="63" spans="1:15" ht="12.75">
      <c r="A63">
        <v>5.9</v>
      </c>
      <c r="B63" s="70">
        <f t="shared" si="0"/>
        <v>99.57352921368431</v>
      </c>
      <c r="C63" s="70">
        <f>A63*Sheet1!D29</f>
        <v>70.80000000000001</v>
      </c>
      <c r="E63" s="70">
        <f t="shared" si="1"/>
        <v>28.7735292136843</v>
      </c>
      <c r="O63" s="113">
        <f>Sheet1!F67</f>
        <v>0.8265880268223009</v>
      </c>
    </row>
    <row r="64" spans="1:15" ht="12.75">
      <c r="A64">
        <v>6</v>
      </c>
      <c r="B64" s="70">
        <f t="shared" si="0"/>
        <v>101.75716896560283</v>
      </c>
      <c r="C64" s="70">
        <f>A64*Sheet1!D29</f>
        <v>72</v>
      </c>
      <c r="E64" s="70">
        <f t="shared" si="1"/>
        <v>29.757168965602833</v>
      </c>
      <c r="O64" s="113">
        <f>Sheet1!F67</f>
        <v>0.8265880268223009</v>
      </c>
    </row>
    <row r="65" spans="1:15" ht="12.75">
      <c r="A65">
        <v>6.1</v>
      </c>
      <c r="B65" s="70">
        <f t="shared" si="0"/>
        <v>103.9573404780578</v>
      </c>
      <c r="C65" s="70">
        <f>A65*Sheet1!D29</f>
        <v>73.19999999999999</v>
      </c>
      <c r="E65" s="70">
        <f t="shared" si="1"/>
        <v>30.757340478057813</v>
      </c>
      <c r="O65" s="113">
        <f>Sheet1!F67</f>
        <v>0.8265880268223009</v>
      </c>
    </row>
    <row r="66" spans="1:15" ht="12.75">
      <c r="A66">
        <v>6.2</v>
      </c>
      <c r="B66" s="70">
        <f t="shared" si="0"/>
        <v>106.17404375104925</v>
      </c>
      <c r="C66" s="70">
        <f>A66*Sheet1!D29</f>
        <v>74.4</v>
      </c>
      <c r="E66" s="70">
        <f t="shared" si="1"/>
        <v>31.774043751049252</v>
      </c>
      <c r="O66" s="113">
        <f>Sheet1!F67</f>
        <v>0.8265880268223009</v>
      </c>
    </row>
    <row r="67" spans="1:15" ht="12.75">
      <c r="A67">
        <v>6.3</v>
      </c>
      <c r="B67" s="70">
        <f t="shared" si="0"/>
        <v>108.40727878457712</v>
      </c>
      <c r="C67" s="70">
        <f>A67*Sheet1!D29</f>
        <v>75.6</v>
      </c>
      <c r="E67" s="70">
        <f t="shared" si="1"/>
        <v>32.80727878457712</v>
      </c>
      <c r="O67" s="113">
        <f>Sheet1!F67</f>
        <v>0.8265880268223009</v>
      </c>
    </row>
    <row r="68" spans="1:15" ht="12.75">
      <c r="A68">
        <v>6.4</v>
      </c>
      <c r="B68" s="70">
        <f t="shared" si="0"/>
        <v>110.65704557864146</v>
      </c>
      <c r="C68" s="70">
        <f>A68*Sheet1!D29</f>
        <v>76.80000000000001</v>
      </c>
      <c r="E68" s="70">
        <f t="shared" si="1"/>
        <v>33.857045578641454</v>
      </c>
      <c r="O68" s="113">
        <f>Sheet1!F67</f>
        <v>0.8265880268223009</v>
      </c>
    </row>
    <row r="69" spans="1:15" ht="12.75">
      <c r="A69">
        <v>6.5</v>
      </c>
      <c r="B69" s="70">
        <f aca="true" t="shared" si="3" ref="B69:B132">C69+E69</f>
        <v>112.92334413324221</v>
      </c>
      <c r="C69" s="70">
        <f>A69*Sheet1!D29</f>
        <v>78</v>
      </c>
      <c r="E69" s="70">
        <f aca="true" t="shared" si="4" ref="E69:E132">(A69*A69)*O69</f>
        <v>34.92334413324222</v>
      </c>
      <c r="O69" s="113">
        <f>Sheet1!F67</f>
        <v>0.8265880268223009</v>
      </c>
    </row>
    <row r="70" spans="1:15" ht="12.75">
      <c r="A70">
        <v>6.6</v>
      </c>
      <c r="B70" s="70">
        <f t="shared" si="3"/>
        <v>115.20617444837941</v>
      </c>
      <c r="C70" s="70">
        <f>A70*Sheet1!D29</f>
        <v>79.19999999999999</v>
      </c>
      <c r="E70" s="70">
        <f t="shared" si="4"/>
        <v>36.006174448379426</v>
      </c>
      <c r="O70" s="113">
        <f>Sheet1!F67</f>
        <v>0.8265880268223009</v>
      </c>
    </row>
    <row r="71" spans="1:15" ht="12.75">
      <c r="A71">
        <v>6.7</v>
      </c>
      <c r="B71" s="70">
        <f t="shared" si="3"/>
        <v>117.5055365240531</v>
      </c>
      <c r="C71" s="70">
        <f>A71*Sheet1!D29</f>
        <v>80.4</v>
      </c>
      <c r="E71" s="70">
        <f t="shared" si="4"/>
        <v>37.105536524053086</v>
      </c>
      <c r="O71" s="113">
        <f>Sheet1!F67</f>
        <v>0.8265880268223009</v>
      </c>
    </row>
    <row r="72" spans="1:15" ht="12.75">
      <c r="A72">
        <v>6.8</v>
      </c>
      <c r="B72" s="70">
        <f t="shared" si="3"/>
        <v>119.82143036026318</v>
      </c>
      <c r="C72" s="70">
        <f>A72*Sheet1!D29</f>
        <v>81.6</v>
      </c>
      <c r="E72" s="70">
        <f t="shared" si="4"/>
        <v>38.22143036026319</v>
      </c>
      <c r="O72" s="113">
        <f>Sheet1!F67</f>
        <v>0.8265880268223009</v>
      </c>
    </row>
    <row r="73" spans="1:15" ht="12.75">
      <c r="A73">
        <v>6.9</v>
      </c>
      <c r="B73" s="70">
        <f t="shared" si="3"/>
        <v>122.15385595700977</v>
      </c>
      <c r="C73" s="70">
        <f>A73*Sheet1!D29</f>
        <v>82.80000000000001</v>
      </c>
      <c r="E73" s="70">
        <f t="shared" si="4"/>
        <v>39.35385595700975</v>
      </c>
      <c r="O73" s="113">
        <f>Sheet1!F67</f>
        <v>0.8265880268223009</v>
      </c>
    </row>
    <row r="74" spans="1:15" ht="12.75">
      <c r="A74">
        <v>7</v>
      </c>
      <c r="B74" s="70">
        <f t="shared" si="3"/>
        <v>124.50281331429275</v>
      </c>
      <c r="C74" s="70">
        <f>A74*Sheet1!D29</f>
        <v>84</v>
      </c>
      <c r="E74" s="70">
        <f t="shared" si="4"/>
        <v>40.502813314292744</v>
      </c>
      <c r="O74" s="113">
        <f>Sheet1!F67</f>
        <v>0.8265880268223009</v>
      </c>
    </row>
    <row r="75" spans="1:15" ht="12.75">
      <c r="A75">
        <v>7.1</v>
      </c>
      <c r="B75" s="70">
        <f t="shared" si="3"/>
        <v>126.86830243211217</v>
      </c>
      <c r="C75" s="70">
        <f>A75*Sheet1!D29</f>
        <v>85.19999999999999</v>
      </c>
      <c r="E75" s="70">
        <f t="shared" si="4"/>
        <v>41.668302432112185</v>
      </c>
      <c r="O75" s="113">
        <f>Sheet1!F67</f>
        <v>0.8265880268223009</v>
      </c>
    </row>
    <row r="76" spans="1:15" ht="12.75">
      <c r="A76">
        <v>7.2</v>
      </c>
      <c r="B76" s="70">
        <f t="shared" si="3"/>
        <v>129.2503233104681</v>
      </c>
      <c r="C76" s="70">
        <f>A76*Sheet1!D29</f>
        <v>86.4</v>
      </c>
      <c r="E76" s="70">
        <f t="shared" si="4"/>
        <v>42.850323310468085</v>
      </c>
      <c r="O76" s="113">
        <f>Sheet1!F67</f>
        <v>0.8265880268223009</v>
      </c>
    </row>
    <row r="77" spans="1:15" ht="12.75">
      <c r="A77">
        <v>7.3</v>
      </c>
      <c r="B77" s="70">
        <f t="shared" si="3"/>
        <v>131.64887594936042</v>
      </c>
      <c r="C77" s="70">
        <f>A77*Sheet1!D29</f>
        <v>87.6</v>
      </c>
      <c r="E77" s="70">
        <f t="shared" si="4"/>
        <v>44.048875949360415</v>
      </c>
      <c r="O77" s="113">
        <f>Sheet1!F67</f>
        <v>0.8265880268223009</v>
      </c>
    </row>
    <row r="78" spans="1:15" ht="12.75">
      <c r="A78">
        <v>7.4</v>
      </c>
      <c r="B78" s="70">
        <f t="shared" si="3"/>
        <v>134.0639603487892</v>
      </c>
      <c r="C78" s="70">
        <f>A78*Sheet1!D29</f>
        <v>88.80000000000001</v>
      </c>
      <c r="E78" s="70">
        <f t="shared" si="4"/>
        <v>45.263960348789205</v>
      </c>
      <c r="O78" s="113">
        <f>Sheet1!F67</f>
        <v>0.8265880268223009</v>
      </c>
    </row>
    <row r="79" spans="1:15" ht="12.75">
      <c r="A79">
        <v>7.5</v>
      </c>
      <c r="B79" s="70">
        <f t="shared" si="3"/>
        <v>136.49557650875443</v>
      </c>
      <c r="C79" s="70">
        <f>A79*Sheet1!D29</f>
        <v>90</v>
      </c>
      <c r="E79" s="70">
        <f t="shared" si="4"/>
        <v>46.495576508754425</v>
      </c>
      <c r="O79" s="113">
        <f>Sheet1!F67</f>
        <v>0.8265880268223009</v>
      </c>
    </row>
    <row r="80" spans="1:15" ht="12.75">
      <c r="A80">
        <v>7.6</v>
      </c>
      <c r="B80" s="70">
        <f t="shared" si="3"/>
        <v>138.9437244292561</v>
      </c>
      <c r="C80" s="70">
        <f>A80*Sheet1!D29</f>
        <v>91.19999999999999</v>
      </c>
      <c r="E80" s="70">
        <f t="shared" si="4"/>
        <v>47.7437244292561</v>
      </c>
      <c r="O80" s="113">
        <f>Sheet1!F67</f>
        <v>0.8265880268223009</v>
      </c>
    </row>
    <row r="81" spans="1:15" ht="12.75">
      <c r="A81">
        <v>7.7</v>
      </c>
      <c r="B81" s="70">
        <f t="shared" si="3"/>
        <v>141.40840411029424</v>
      </c>
      <c r="C81" s="70">
        <f>A81*Sheet1!D29</f>
        <v>92.4</v>
      </c>
      <c r="E81" s="70">
        <f t="shared" si="4"/>
        <v>49.00840411029423</v>
      </c>
      <c r="O81" s="113">
        <f>Sheet1!F67</f>
        <v>0.8265880268223009</v>
      </c>
    </row>
    <row r="82" spans="1:15" ht="12.75">
      <c r="A82">
        <v>7.8</v>
      </c>
      <c r="B82" s="70">
        <f t="shared" si="3"/>
        <v>143.8896155518688</v>
      </c>
      <c r="C82" s="70">
        <f>A82*Sheet1!D29</f>
        <v>93.6</v>
      </c>
      <c r="E82" s="70">
        <f t="shared" si="4"/>
        <v>50.289615551868785</v>
      </c>
      <c r="O82" s="113">
        <f>Sheet1!F67</f>
        <v>0.8265880268223009</v>
      </c>
    </row>
    <row r="83" spans="1:15" ht="12.75">
      <c r="A83">
        <v>7.9</v>
      </c>
      <c r="B83" s="70">
        <f t="shared" si="3"/>
        <v>146.3873587539798</v>
      </c>
      <c r="C83" s="70">
        <f>A83*Sheet1!D29</f>
        <v>94.80000000000001</v>
      </c>
      <c r="E83" s="70">
        <f t="shared" si="4"/>
        <v>51.58735875397981</v>
      </c>
      <c r="O83" s="113">
        <f>Sheet1!F67</f>
        <v>0.8265880268223009</v>
      </c>
    </row>
    <row r="84" spans="1:15" ht="12.75">
      <c r="A84">
        <v>8</v>
      </c>
      <c r="B84" s="70">
        <f t="shared" si="3"/>
        <v>148.90163371662726</v>
      </c>
      <c r="C84" s="70">
        <f>A84*Sheet1!D29</f>
        <v>96</v>
      </c>
      <c r="E84" s="70">
        <f t="shared" si="4"/>
        <v>52.90163371662726</v>
      </c>
      <c r="O84" s="113">
        <f>Sheet1!F67</f>
        <v>0.8265880268223009</v>
      </c>
    </row>
    <row r="85" spans="1:15" ht="12.75">
      <c r="A85">
        <v>8.1</v>
      </c>
      <c r="B85" s="70">
        <f t="shared" si="3"/>
        <v>151.43244043981116</v>
      </c>
      <c r="C85" s="70">
        <f>A85*Sheet1!D29</f>
        <v>97.19999999999999</v>
      </c>
      <c r="E85" s="70">
        <f t="shared" si="4"/>
        <v>54.232440439811164</v>
      </c>
      <c r="O85" s="113">
        <f>Sheet1!F67</f>
        <v>0.8265880268223009</v>
      </c>
    </row>
    <row r="86" spans="1:15" ht="12.75">
      <c r="A86">
        <v>8.2</v>
      </c>
      <c r="B86" s="70">
        <f t="shared" si="3"/>
        <v>153.9797789235315</v>
      </c>
      <c r="C86" s="70">
        <f>A86*Sheet1!D29</f>
        <v>98.39999999999999</v>
      </c>
      <c r="E86" s="70">
        <f t="shared" si="4"/>
        <v>55.57977892353151</v>
      </c>
      <c r="O86" s="113">
        <f>Sheet1!F67</f>
        <v>0.8265880268223009</v>
      </c>
    </row>
    <row r="87" spans="1:15" ht="12.75">
      <c r="A87">
        <v>8.3</v>
      </c>
      <c r="B87" s="70">
        <f t="shared" si="3"/>
        <v>156.54364916778832</v>
      </c>
      <c r="C87" s="70">
        <f>A87*Sheet1!D29</f>
        <v>99.60000000000001</v>
      </c>
      <c r="E87" s="70">
        <f t="shared" si="4"/>
        <v>56.94364916778832</v>
      </c>
      <c r="O87" s="113">
        <f>Sheet1!F67</f>
        <v>0.8265880268223009</v>
      </c>
    </row>
    <row r="88" spans="1:15" ht="12.75">
      <c r="A88">
        <v>8.4</v>
      </c>
      <c r="B88" s="70">
        <f t="shared" si="3"/>
        <v>159.12405117258157</v>
      </c>
      <c r="C88" s="70">
        <f>A88*Sheet1!D29</f>
        <v>100.80000000000001</v>
      </c>
      <c r="E88" s="70">
        <f t="shared" si="4"/>
        <v>58.324051172581555</v>
      </c>
      <c r="O88" s="113">
        <f>Sheet1!F67</f>
        <v>0.8265880268223009</v>
      </c>
    </row>
    <row r="89" spans="1:15" ht="12.75">
      <c r="A89">
        <v>8.5</v>
      </c>
      <c r="B89" s="70">
        <f t="shared" si="3"/>
        <v>161.72098493791123</v>
      </c>
      <c r="C89" s="70">
        <f>A89*Sheet1!D29</f>
        <v>102</v>
      </c>
      <c r="E89" s="70">
        <f t="shared" si="4"/>
        <v>59.72098493791124</v>
      </c>
      <c r="O89" s="113">
        <f>Sheet1!F67</f>
        <v>0.8265880268223009</v>
      </c>
    </row>
    <row r="90" spans="1:15" ht="12.75">
      <c r="A90">
        <v>8.6</v>
      </c>
      <c r="B90" s="70">
        <f t="shared" si="3"/>
        <v>164.33445046377736</v>
      </c>
      <c r="C90" s="70">
        <f>A90*Sheet1!D29</f>
        <v>103.19999999999999</v>
      </c>
      <c r="E90" s="70">
        <f t="shared" si="4"/>
        <v>61.13445046377737</v>
      </c>
      <c r="O90" s="113">
        <f>Sheet1!F67</f>
        <v>0.8265880268223009</v>
      </c>
    </row>
    <row r="91" spans="1:15" ht="12.75">
      <c r="A91">
        <v>8.7</v>
      </c>
      <c r="B91" s="70">
        <f t="shared" si="3"/>
        <v>166.96444775017994</v>
      </c>
      <c r="C91" s="70">
        <f>A91*Sheet1!D29</f>
        <v>104.39999999999999</v>
      </c>
      <c r="E91" s="70">
        <f t="shared" si="4"/>
        <v>62.564447750179944</v>
      </c>
      <c r="O91" s="113">
        <f>Sheet1!F67</f>
        <v>0.8265880268223009</v>
      </c>
    </row>
    <row r="92" spans="1:15" ht="12.75">
      <c r="A92">
        <v>8.8</v>
      </c>
      <c r="B92" s="70">
        <f t="shared" si="3"/>
        <v>169.610976797119</v>
      </c>
      <c r="C92" s="70">
        <f>A92*Sheet1!D29</f>
        <v>105.60000000000001</v>
      </c>
      <c r="E92" s="70">
        <f t="shared" si="4"/>
        <v>64.010976797119</v>
      </c>
      <c r="O92" s="113">
        <f>Sheet1!F67</f>
        <v>0.8265880268223009</v>
      </c>
    </row>
    <row r="93" spans="1:15" ht="12.75">
      <c r="A93">
        <v>8.9</v>
      </c>
      <c r="B93" s="70">
        <f t="shared" si="3"/>
        <v>172.27403760459447</v>
      </c>
      <c r="C93" s="70">
        <f>A93*Sheet1!D29</f>
        <v>106.80000000000001</v>
      </c>
      <c r="E93" s="70">
        <f t="shared" si="4"/>
        <v>65.47403760459446</v>
      </c>
      <c r="O93" s="113">
        <f>Sheet1!F67</f>
        <v>0.8265880268223009</v>
      </c>
    </row>
    <row r="94" spans="1:15" ht="12.75">
      <c r="A94">
        <v>9</v>
      </c>
      <c r="B94" s="70">
        <f t="shared" si="3"/>
        <v>174.95363017260638</v>
      </c>
      <c r="C94" s="70">
        <f>A94*Sheet1!D29</f>
        <v>108</v>
      </c>
      <c r="E94" s="70">
        <f t="shared" si="4"/>
        <v>66.95363017260638</v>
      </c>
      <c r="O94" s="113">
        <f>Sheet1!F67</f>
        <v>0.8265880268223009</v>
      </c>
    </row>
    <row r="95" spans="1:15" ht="12.75">
      <c r="A95">
        <v>9.1</v>
      </c>
      <c r="B95" s="70">
        <f t="shared" si="3"/>
        <v>177.64975450115472</v>
      </c>
      <c r="C95" s="70">
        <f>A95*Sheet1!D29</f>
        <v>109.19999999999999</v>
      </c>
      <c r="E95" s="70">
        <f t="shared" si="4"/>
        <v>68.44975450115473</v>
      </c>
      <c r="O95" s="113">
        <f>Sheet1!F67</f>
        <v>0.8265880268223009</v>
      </c>
    </row>
    <row r="96" spans="1:15" ht="12.75">
      <c r="A96">
        <v>9.2</v>
      </c>
      <c r="B96" s="70">
        <f t="shared" si="3"/>
        <v>180.36241059023953</v>
      </c>
      <c r="C96" s="70">
        <f>A96*Sheet1!D29</f>
        <v>110.39999999999999</v>
      </c>
      <c r="E96" s="70">
        <f t="shared" si="4"/>
        <v>69.96241059023954</v>
      </c>
      <c r="O96" s="113">
        <f>Sheet1!F67</f>
        <v>0.8265880268223009</v>
      </c>
    </row>
    <row r="97" spans="1:15" ht="12.75">
      <c r="A97">
        <v>9.3</v>
      </c>
      <c r="B97" s="70">
        <f t="shared" si="3"/>
        <v>183.09159843986083</v>
      </c>
      <c r="C97" s="70">
        <f>A97*Sheet1!D29</f>
        <v>111.60000000000001</v>
      </c>
      <c r="E97" s="70">
        <f t="shared" si="4"/>
        <v>71.49159843986081</v>
      </c>
      <c r="O97" s="113">
        <f>Sheet1!F67</f>
        <v>0.8265880268223009</v>
      </c>
    </row>
    <row r="98" spans="1:15" ht="12.75">
      <c r="A98">
        <v>9.4</v>
      </c>
      <c r="B98" s="70">
        <f t="shared" si="3"/>
        <v>185.83731805001855</v>
      </c>
      <c r="C98" s="70">
        <f>A98*Sheet1!D29</f>
        <v>112.80000000000001</v>
      </c>
      <c r="E98" s="70">
        <f t="shared" si="4"/>
        <v>73.03731805001853</v>
      </c>
      <c r="O98" s="113">
        <f>Sheet1!F67</f>
        <v>0.8265880268223009</v>
      </c>
    </row>
    <row r="99" spans="1:15" ht="12.75">
      <c r="A99">
        <v>9.5</v>
      </c>
      <c r="B99" s="70">
        <f t="shared" si="3"/>
        <v>188.59956942071267</v>
      </c>
      <c r="C99" s="70">
        <f>A99*Sheet1!D29</f>
        <v>114</v>
      </c>
      <c r="E99" s="70">
        <f t="shared" si="4"/>
        <v>74.59956942071265</v>
      </c>
      <c r="O99" s="113">
        <f>Sheet1!F67</f>
        <v>0.8265880268223009</v>
      </c>
    </row>
    <row r="100" spans="1:15" ht="12.75">
      <c r="A100">
        <v>9.6</v>
      </c>
      <c r="B100" s="70">
        <f t="shared" si="3"/>
        <v>191.37835255194324</v>
      </c>
      <c r="C100" s="70">
        <f>A100*Sheet1!D29</f>
        <v>115.19999999999999</v>
      </c>
      <c r="E100" s="70">
        <f t="shared" si="4"/>
        <v>76.17835255194325</v>
      </c>
      <c r="O100" s="113">
        <f>Sheet1!F67</f>
        <v>0.8265880268223009</v>
      </c>
    </row>
    <row r="101" spans="1:15" ht="12.75">
      <c r="A101">
        <v>9.7</v>
      </c>
      <c r="B101" s="70">
        <f t="shared" si="3"/>
        <v>194.17366744371026</v>
      </c>
      <c r="C101" s="70">
        <f>A101*Sheet1!D29</f>
        <v>116.39999999999999</v>
      </c>
      <c r="E101" s="70">
        <f t="shared" si="4"/>
        <v>77.77366744371028</v>
      </c>
      <c r="O101" s="113">
        <f>Sheet1!F67</f>
        <v>0.8265880268223009</v>
      </c>
    </row>
    <row r="102" spans="1:15" ht="12.75">
      <c r="A102">
        <v>9.8</v>
      </c>
      <c r="B102" s="70">
        <f t="shared" si="3"/>
        <v>196.9855140960138</v>
      </c>
      <c r="C102" s="70">
        <f>A102*Sheet1!D29</f>
        <v>117.60000000000001</v>
      </c>
      <c r="E102" s="70">
        <f t="shared" si="4"/>
        <v>79.3855140960138</v>
      </c>
      <c r="O102" s="113">
        <f>Sheet1!F67</f>
        <v>0.8265880268223009</v>
      </c>
    </row>
    <row r="103" spans="1:15" ht="12.75">
      <c r="A103">
        <v>9.9</v>
      </c>
      <c r="B103" s="70">
        <f t="shared" si="3"/>
        <v>199.8138925088537</v>
      </c>
      <c r="C103" s="70">
        <f>A103*Sheet1!D29</f>
        <v>118.80000000000001</v>
      </c>
      <c r="E103" s="70">
        <f t="shared" si="4"/>
        <v>81.01389250885371</v>
      </c>
      <c r="O103" s="113">
        <f>Sheet1!F67</f>
        <v>0.8265880268223009</v>
      </c>
    </row>
    <row r="104" spans="1:15" ht="12.75">
      <c r="A104">
        <v>10</v>
      </c>
      <c r="B104" s="70">
        <f t="shared" si="3"/>
        <v>202.6588026822301</v>
      </c>
      <c r="C104" s="70">
        <f>A104*Sheet1!D29</f>
        <v>120</v>
      </c>
      <c r="E104" s="70">
        <f t="shared" si="4"/>
        <v>82.65880268223009</v>
      </c>
      <c r="O104" s="113">
        <f>Sheet1!F67</f>
        <v>0.8265880268223009</v>
      </c>
    </row>
    <row r="105" spans="1:15" ht="12.75">
      <c r="A105">
        <v>10.1</v>
      </c>
      <c r="B105" s="70">
        <f t="shared" si="3"/>
        <v>205.52024461614292</v>
      </c>
      <c r="C105" s="70">
        <f>A105*Sheet1!D29</f>
        <v>121.19999999999999</v>
      </c>
      <c r="E105" s="70">
        <f t="shared" si="4"/>
        <v>84.32024461614292</v>
      </c>
      <c r="O105" s="113">
        <f>Sheet1!F67</f>
        <v>0.8265880268223009</v>
      </c>
    </row>
    <row r="106" spans="1:15" ht="12.75">
      <c r="A106">
        <v>10.2</v>
      </c>
      <c r="B106" s="70">
        <f t="shared" si="3"/>
        <v>208.39821831059217</v>
      </c>
      <c r="C106" s="70">
        <f>A106*Sheet1!D29</f>
        <v>122.39999999999999</v>
      </c>
      <c r="E106" s="70">
        <f t="shared" si="4"/>
        <v>85.99821831059218</v>
      </c>
      <c r="O106" s="113">
        <f>Sheet1!F67</f>
        <v>0.8265880268223009</v>
      </c>
    </row>
    <row r="107" spans="1:15" ht="12.75">
      <c r="A107">
        <v>10.3</v>
      </c>
      <c r="B107" s="70">
        <f t="shared" si="3"/>
        <v>211.29272376557793</v>
      </c>
      <c r="C107" s="70">
        <f>A107*Sheet1!D29</f>
        <v>123.60000000000001</v>
      </c>
      <c r="E107" s="70">
        <f t="shared" si="4"/>
        <v>87.69272376557792</v>
      </c>
      <c r="O107" s="113">
        <f>Sheet1!F67</f>
        <v>0.8265880268223009</v>
      </c>
    </row>
    <row r="108" spans="1:15" ht="12.75">
      <c r="A108">
        <v>10.4</v>
      </c>
      <c r="B108" s="70">
        <f t="shared" si="3"/>
        <v>214.2037609811001</v>
      </c>
      <c r="C108" s="70">
        <f>A108*Sheet1!D29</f>
        <v>124.80000000000001</v>
      </c>
      <c r="E108" s="70">
        <f t="shared" si="4"/>
        <v>89.40376098110008</v>
      </c>
      <c r="O108" s="113">
        <f>Sheet1!F67</f>
        <v>0.8265880268223009</v>
      </c>
    </row>
    <row r="109" spans="1:15" ht="12.75">
      <c r="A109">
        <v>10.5</v>
      </c>
      <c r="B109" s="70">
        <f t="shared" si="3"/>
        <v>217.1313299571587</v>
      </c>
      <c r="C109" s="70">
        <f>A109*Sheet1!D29</f>
        <v>126</v>
      </c>
      <c r="E109" s="70">
        <f t="shared" si="4"/>
        <v>91.13132995715868</v>
      </c>
      <c r="O109" s="113">
        <f>Sheet1!F67</f>
        <v>0.8265880268223009</v>
      </c>
    </row>
    <row r="110" spans="1:15" ht="12.75">
      <c r="A110">
        <v>10.6</v>
      </c>
      <c r="B110" s="70">
        <f t="shared" si="3"/>
        <v>220.07543069375373</v>
      </c>
      <c r="C110" s="70">
        <f>A110*Sheet1!D29</f>
        <v>127.19999999999999</v>
      </c>
      <c r="E110" s="70">
        <f t="shared" si="4"/>
        <v>92.87543069375373</v>
      </c>
      <c r="O110" s="113">
        <f>Sheet1!F67</f>
        <v>0.8265880268223009</v>
      </c>
    </row>
    <row r="111" spans="1:15" ht="12.75">
      <c r="A111">
        <v>10.7</v>
      </c>
      <c r="B111" s="70">
        <f t="shared" si="3"/>
        <v>223.0360631908852</v>
      </c>
      <c r="C111" s="70">
        <f>A111*Sheet1!D29</f>
        <v>128.39999999999998</v>
      </c>
      <c r="E111" s="70">
        <f t="shared" si="4"/>
        <v>94.63606319088521</v>
      </c>
      <c r="O111" s="113">
        <f>Sheet1!F67</f>
        <v>0.8265880268223009</v>
      </c>
    </row>
    <row r="112" spans="1:15" ht="12.75">
      <c r="A112">
        <v>10.8</v>
      </c>
      <c r="B112" s="70">
        <f t="shared" si="3"/>
        <v>226.0132274485532</v>
      </c>
      <c r="C112" s="70">
        <f>A112*Sheet1!D29</f>
        <v>129.60000000000002</v>
      </c>
      <c r="E112" s="70">
        <f t="shared" si="4"/>
        <v>96.41322744855319</v>
      </c>
      <c r="O112" s="113">
        <f>Sheet1!F67</f>
        <v>0.8265880268223009</v>
      </c>
    </row>
    <row r="113" spans="1:15" ht="12.75">
      <c r="A113">
        <v>10.9</v>
      </c>
      <c r="B113" s="70">
        <f t="shared" si="3"/>
        <v>229.0069234667576</v>
      </c>
      <c r="C113" s="70">
        <f>A113*Sheet1!D29</f>
        <v>130.8</v>
      </c>
      <c r="E113" s="70">
        <f t="shared" si="4"/>
        <v>98.20692346675757</v>
      </c>
      <c r="O113" s="113">
        <f>Sheet1!F67</f>
        <v>0.8265880268223009</v>
      </c>
    </row>
    <row r="114" spans="1:15" ht="12.75">
      <c r="A114">
        <v>11</v>
      </c>
      <c r="B114" s="70">
        <f t="shared" si="3"/>
        <v>232.0171512454984</v>
      </c>
      <c r="C114" s="70">
        <f>A114*Sheet1!D29</f>
        <v>132</v>
      </c>
      <c r="E114" s="70">
        <f t="shared" si="4"/>
        <v>100.01715124549841</v>
      </c>
      <c r="O114" s="113">
        <f>Sheet1!F67</f>
        <v>0.8265880268223009</v>
      </c>
    </row>
    <row r="115" spans="1:15" ht="12.75">
      <c r="A115">
        <v>11.1</v>
      </c>
      <c r="B115" s="70">
        <f t="shared" si="3"/>
        <v>235.04391078477568</v>
      </c>
      <c r="C115" s="70">
        <f>A115*Sheet1!D29</f>
        <v>133.2</v>
      </c>
      <c r="E115" s="70">
        <f t="shared" si="4"/>
        <v>101.84391078477569</v>
      </c>
      <c r="O115" s="113">
        <f>Sheet1!F67</f>
        <v>0.8265880268223009</v>
      </c>
    </row>
    <row r="116" spans="1:15" ht="12.75">
      <c r="A116">
        <v>11.2</v>
      </c>
      <c r="B116" s="70">
        <f t="shared" si="3"/>
        <v>238.0872020845894</v>
      </c>
      <c r="C116" s="70">
        <f>A116*Sheet1!D29</f>
        <v>134.39999999999998</v>
      </c>
      <c r="E116" s="70">
        <f t="shared" si="4"/>
        <v>103.68720208458942</v>
      </c>
      <c r="O116" s="113">
        <f>Sheet1!F67</f>
        <v>0.8265880268223009</v>
      </c>
    </row>
    <row r="117" spans="1:15" ht="12.75">
      <c r="A117">
        <v>11.3</v>
      </c>
      <c r="B117" s="70">
        <f t="shared" si="3"/>
        <v>241.14702514493962</v>
      </c>
      <c r="C117" s="70">
        <f>A117*Sheet1!D29</f>
        <v>135.60000000000002</v>
      </c>
      <c r="E117" s="70">
        <f t="shared" si="4"/>
        <v>105.54702514493961</v>
      </c>
      <c r="O117" s="113">
        <f>Sheet1!F67</f>
        <v>0.8265880268223009</v>
      </c>
    </row>
    <row r="118" spans="1:15" ht="12.75">
      <c r="A118">
        <v>11.4</v>
      </c>
      <c r="B118" s="70">
        <f t="shared" si="3"/>
        <v>244.22337996582624</v>
      </c>
      <c r="C118" s="70">
        <f>A118*Sheet1!D29</f>
        <v>136.8</v>
      </c>
      <c r="E118" s="70">
        <f t="shared" si="4"/>
        <v>107.42337996582623</v>
      </c>
      <c r="O118" s="113">
        <f>Sheet1!F67</f>
        <v>0.8265880268223009</v>
      </c>
    </row>
    <row r="119" spans="1:15" ht="12.75">
      <c r="A119">
        <v>11.5</v>
      </c>
      <c r="B119" s="70">
        <f t="shared" si="3"/>
        <v>247.3162665472493</v>
      </c>
      <c r="C119" s="70">
        <f>A119*Sheet1!D29</f>
        <v>138</v>
      </c>
      <c r="E119" s="70">
        <f t="shared" si="4"/>
        <v>109.3162665472493</v>
      </c>
      <c r="O119" s="113">
        <f>Sheet1!F67</f>
        <v>0.8265880268223009</v>
      </c>
    </row>
    <row r="120" spans="1:15" ht="12.75">
      <c r="A120">
        <v>11.6</v>
      </c>
      <c r="B120" s="70">
        <f t="shared" si="3"/>
        <v>250.4256848892088</v>
      </c>
      <c r="C120" s="70">
        <f>A120*Sheet1!D29</f>
        <v>139.2</v>
      </c>
      <c r="E120" s="70">
        <f t="shared" si="4"/>
        <v>111.22568488920882</v>
      </c>
      <c r="O120" s="113">
        <f>Sheet1!F67</f>
        <v>0.8265880268223009</v>
      </c>
    </row>
    <row r="121" spans="1:15" ht="12.75">
      <c r="A121">
        <v>11.7</v>
      </c>
      <c r="B121" s="70">
        <f t="shared" si="3"/>
        <v>253.55163499170476</v>
      </c>
      <c r="C121" s="70">
        <f>A121*Sheet1!D29</f>
        <v>140.39999999999998</v>
      </c>
      <c r="E121" s="70">
        <f t="shared" si="4"/>
        <v>113.15163499170477</v>
      </c>
      <c r="O121" s="113">
        <f>Sheet1!F67</f>
        <v>0.8265880268223009</v>
      </c>
    </row>
    <row r="122" spans="1:15" ht="12.75">
      <c r="A122">
        <v>11.8</v>
      </c>
      <c r="B122" s="70">
        <f t="shared" si="3"/>
        <v>256.6941168547372</v>
      </c>
      <c r="C122" s="70">
        <f>A122*Sheet1!D29</f>
        <v>141.60000000000002</v>
      </c>
      <c r="E122" s="70">
        <f t="shared" si="4"/>
        <v>115.0941168547372</v>
      </c>
      <c r="O122" s="113">
        <f>Sheet1!F67</f>
        <v>0.8265880268223009</v>
      </c>
    </row>
    <row r="123" spans="1:15" ht="12.75">
      <c r="A123">
        <v>11.9</v>
      </c>
      <c r="B123" s="70">
        <f t="shared" si="3"/>
        <v>259.85313047830607</v>
      </c>
      <c r="C123" s="70">
        <f>A123*Sheet1!D29</f>
        <v>142.8</v>
      </c>
      <c r="E123" s="70">
        <f t="shared" si="4"/>
        <v>117.05313047830604</v>
      </c>
      <c r="O123" s="113">
        <f>Sheet1!F67</f>
        <v>0.8265880268223009</v>
      </c>
    </row>
    <row r="124" spans="1:15" ht="12.75">
      <c r="A124">
        <v>12</v>
      </c>
      <c r="B124" s="70">
        <f t="shared" si="3"/>
        <v>263.0286758624113</v>
      </c>
      <c r="C124" s="70">
        <f>A124*Sheet1!D29</f>
        <v>144</v>
      </c>
      <c r="E124" s="70">
        <f t="shared" si="4"/>
        <v>119.02867586241133</v>
      </c>
      <c r="O124" s="113">
        <f>Sheet1!F67</f>
        <v>0.8265880268223009</v>
      </c>
    </row>
    <row r="125" spans="1:15" ht="12.75">
      <c r="A125">
        <v>12.1</v>
      </c>
      <c r="B125" s="70">
        <f t="shared" si="3"/>
        <v>266.2207530070531</v>
      </c>
      <c r="C125" s="70">
        <f>A125*Sheet1!D29</f>
        <v>145.2</v>
      </c>
      <c r="E125" s="70">
        <f t="shared" si="4"/>
        <v>121.02075300705307</v>
      </c>
      <c r="O125" s="113">
        <f>Sheet1!F67</f>
        <v>0.8265880268223009</v>
      </c>
    </row>
    <row r="126" spans="1:15" ht="12.75">
      <c r="A126">
        <v>12.2</v>
      </c>
      <c r="B126" s="70">
        <f t="shared" si="3"/>
        <v>269.42936191223123</v>
      </c>
      <c r="C126" s="70">
        <f>A126*Sheet1!D29</f>
        <v>146.39999999999998</v>
      </c>
      <c r="E126" s="70">
        <f t="shared" si="4"/>
        <v>123.02936191223125</v>
      </c>
      <c r="O126" s="113">
        <f>Sheet1!F67</f>
        <v>0.8265880268223009</v>
      </c>
    </row>
    <row r="127" spans="1:15" ht="12.75">
      <c r="A127">
        <v>12.3</v>
      </c>
      <c r="B127" s="70">
        <f t="shared" si="3"/>
        <v>272.65450257794595</v>
      </c>
      <c r="C127" s="70">
        <f>A127*Sheet1!D29</f>
        <v>147.60000000000002</v>
      </c>
      <c r="E127" s="70">
        <f t="shared" si="4"/>
        <v>125.05450257794593</v>
      </c>
      <c r="O127" s="113">
        <f>Sheet1!F67</f>
        <v>0.8265880268223009</v>
      </c>
    </row>
    <row r="128" spans="1:15" ht="12.75">
      <c r="A128">
        <v>12.4</v>
      </c>
      <c r="B128" s="70">
        <f t="shared" si="3"/>
        <v>275.896175004197</v>
      </c>
      <c r="C128" s="70">
        <f>A128*Sheet1!D29</f>
        <v>148.8</v>
      </c>
      <c r="E128" s="70">
        <f t="shared" si="4"/>
        <v>127.09617500419701</v>
      </c>
      <c r="O128" s="113">
        <f>Sheet1!F67</f>
        <v>0.8265880268223009</v>
      </c>
    </row>
    <row r="129" spans="1:15" ht="12.75">
      <c r="A129">
        <v>12.5</v>
      </c>
      <c r="B129" s="70">
        <f t="shared" si="3"/>
        <v>279.1543791909845</v>
      </c>
      <c r="C129" s="70">
        <f>A129*Sheet1!D29</f>
        <v>150</v>
      </c>
      <c r="E129" s="70">
        <f t="shared" si="4"/>
        <v>129.1543791909845</v>
      </c>
      <c r="O129" s="113">
        <f>Sheet1!F67</f>
        <v>0.8265880268223009</v>
      </c>
    </row>
    <row r="130" spans="1:15" ht="12.75">
      <c r="A130">
        <v>12.6</v>
      </c>
      <c r="B130" s="70">
        <f t="shared" si="3"/>
        <v>282.4291151383085</v>
      </c>
      <c r="C130" s="70">
        <f>A130*Sheet1!D29</f>
        <v>151.2</v>
      </c>
      <c r="E130" s="70">
        <f t="shared" si="4"/>
        <v>131.2291151383085</v>
      </c>
      <c r="O130" s="113">
        <f>Sheet1!F67</f>
        <v>0.8265880268223009</v>
      </c>
    </row>
    <row r="131" spans="1:15" ht="12.75">
      <c r="A131">
        <v>12.7</v>
      </c>
      <c r="B131" s="70">
        <f t="shared" si="3"/>
        <v>285.7203828461689</v>
      </c>
      <c r="C131" s="70">
        <f>A131*Sheet1!D29</f>
        <v>152.39999999999998</v>
      </c>
      <c r="E131" s="70">
        <f t="shared" si="4"/>
        <v>133.3203828461689</v>
      </c>
      <c r="O131" s="113">
        <f>Sheet1!F67</f>
        <v>0.8265880268223009</v>
      </c>
    </row>
    <row r="132" spans="1:15" ht="12.75">
      <c r="A132">
        <v>12.8</v>
      </c>
      <c r="B132" s="70">
        <f t="shared" si="3"/>
        <v>289.0281823145658</v>
      </c>
      <c r="C132" s="70">
        <f>A132*Sheet1!D29</f>
        <v>153.60000000000002</v>
      </c>
      <c r="E132" s="70">
        <f t="shared" si="4"/>
        <v>135.42818231456582</v>
      </c>
      <c r="O132" s="113">
        <f>Sheet1!F67</f>
        <v>0.8265880268223009</v>
      </c>
    </row>
    <row r="133" spans="1:15" ht="12.75">
      <c r="A133">
        <v>12.9</v>
      </c>
      <c r="B133" s="70">
        <f aca="true" t="shared" si="5" ref="B133:B196">C133+E133</f>
        <v>292.3525135434991</v>
      </c>
      <c r="C133" s="70">
        <f>A133*Sheet1!D29</f>
        <v>154.8</v>
      </c>
      <c r="E133" s="70">
        <f aca="true" t="shared" si="6" ref="E133:E196">(A133*A133)*O133</f>
        <v>137.5525135434991</v>
      </c>
      <c r="O133" s="113">
        <f>Sheet1!F67</f>
        <v>0.8265880268223009</v>
      </c>
    </row>
    <row r="134" spans="1:15" ht="12.75">
      <c r="A134">
        <v>13</v>
      </c>
      <c r="B134" s="70">
        <f t="shared" si="5"/>
        <v>295.69337653296884</v>
      </c>
      <c r="C134" s="70">
        <f>A134*Sheet1!D29</f>
        <v>156</v>
      </c>
      <c r="E134" s="70">
        <f t="shared" si="6"/>
        <v>139.69337653296887</v>
      </c>
      <c r="O134" s="113">
        <f>Sheet1!F67</f>
        <v>0.8265880268223009</v>
      </c>
    </row>
    <row r="135" spans="1:15" ht="12.75">
      <c r="A135">
        <v>13.1</v>
      </c>
      <c r="B135" s="70">
        <f t="shared" si="5"/>
        <v>299.050771282975</v>
      </c>
      <c r="C135" s="70">
        <f>A135*Sheet1!D29</f>
        <v>157.2</v>
      </c>
      <c r="E135" s="70">
        <f t="shared" si="6"/>
        <v>141.85077128297505</v>
      </c>
      <c r="O135" s="113">
        <f>Sheet1!F67</f>
        <v>0.8265880268223009</v>
      </c>
    </row>
    <row r="136" spans="1:15" ht="12.75">
      <c r="A136">
        <v>13.2</v>
      </c>
      <c r="B136" s="70">
        <f t="shared" si="5"/>
        <v>302.4246977935177</v>
      </c>
      <c r="C136" s="70">
        <f>A136*Sheet1!D29</f>
        <v>158.39999999999998</v>
      </c>
      <c r="E136" s="70">
        <f t="shared" si="6"/>
        <v>144.0246977935177</v>
      </c>
      <c r="O136" s="113">
        <f>Sheet1!F67</f>
        <v>0.8265880268223009</v>
      </c>
    </row>
    <row r="137" spans="1:15" ht="12.75">
      <c r="A137">
        <v>13.3</v>
      </c>
      <c r="B137" s="70">
        <f t="shared" si="5"/>
        <v>305.81515606459686</v>
      </c>
      <c r="C137" s="70">
        <f>A137*Sheet1!D29</f>
        <v>159.60000000000002</v>
      </c>
      <c r="E137" s="70">
        <f t="shared" si="6"/>
        <v>146.2151560645968</v>
      </c>
      <c r="O137" s="113">
        <f>Sheet1!F67</f>
        <v>0.8265880268223009</v>
      </c>
    </row>
    <row r="138" spans="1:15" ht="12.75">
      <c r="A138">
        <v>13.4</v>
      </c>
      <c r="B138" s="70">
        <f t="shared" si="5"/>
        <v>309.2221460962123</v>
      </c>
      <c r="C138" s="70">
        <f>A138*Sheet1!D29</f>
        <v>160.8</v>
      </c>
      <c r="E138" s="70">
        <f t="shared" si="6"/>
        <v>148.42214609621234</v>
      </c>
      <c r="O138" s="113">
        <f>Sheet1!F67</f>
        <v>0.8265880268223009</v>
      </c>
    </row>
    <row r="139" spans="1:15" ht="12.75">
      <c r="A139">
        <v>13.5</v>
      </c>
      <c r="B139" s="70">
        <f t="shared" si="5"/>
        <v>312.64566788836436</v>
      </c>
      <c r="C139" s="70">
        <f>A139*Sheet1!D29</f>
        <v>162</v>
      </c>
      <c r="E139" s="70">
        <f t="shared" si="6"/>
        <v>150.64566788836436</v>
      </c>
      <c r="O139" s="113">
        <f>Sheet1!F67</f>
        <v>0.8265880268223009</v>
      </c>
    </row>
    <row r="140" spans="1:15" ht="12.75">
      <c r="A140">
        <v>13.6</v>
      </c>
      <c r="B140" s="70">
        <f t="shared" si="5"/>
        <v>316.0857214410528</v>
      </c>
      <c r="C140" s="70">
        <f>A140*Sheet1!D29</f>
        <v>163.2</v>
      </c>
      <c r="E140" s="70">
        <f t="shared" si="6"/>
        <v>152.88572144105277</v>
      </c>
      <c r="O140" s="113">
        <f>Sheet1!F67</f>
        <v>0.8265880268223009</v>
      </c>
    </row>
    <row r="141" spans="1:15" ht="12.75">
      <c r="A141">
        <v>13.7</v>
      </c>
      <c r="B141" s="70">
        <f t="shared" si="5"/>
        <v>319.5423067542776</v>
      </c>
      <c r="C141" s="70">
        <f>A141*Sheet1!D29</f>
        <v>164.39999999999998</v>
      </c>
      <c r="E141" s="70">
        <f t="shared" si="6"/>
        <v>155.14230675427763</v>
      </c>
      <c r="O141" s="113">
        <f>Sheet1!F67</f>
        <v>0.8265880268223009</v>
      </c>
    </row>
    <row r="142" spans="1:15" ht="12.75">
      <c r="A142">
        <v>13.8</v>
      </c>
      <c r="B142" s="70">
        <f t="shared" si="5"/>
        <v>323.01542382803905</v>
      </c>
      <c r="C142" s="70">
        <f>A142*Sheet1!D29</f>
        <v>165.60000000000002</v>
      </c>
      <c r="E142" s="70">
        <f t="shared" si="6"/>
        <v>157.415423828039</v>
      </c>
      <c r="O142" s="113">
        <f>Sheet1!F67</f>
        <v>0.8265880268223009</v>
      </c>
    </row>
    <row r="143" spans="1:15" ht="12.75">
      <c r="A143">
        <v>13.9</v>
      </c>
      <c r="B143" s="70">
        <f t="shared" si="5"/>
        <v>326.5050726623368</v>
      </c>
      <c r="C143" s="70">
        <f>A143*Sheet1!D29</f>
        <v>166.8</v>
      </c>
      <c r="E143" s="70">
        <f t="shared" si="6"/>
        <v>159.70507266233676</v>
      </c>
      <c r="O143" s="113">
        <f>Sheet1!F67</f>
        <v>0.8265880268223009</v>
      </c>
    </row>
    <row r="144" spans="1:15" ht="12.75">
      <c r="A144">
        <v>14</v>
      </c>
      <c r="B144" s="70">
        <f t="shared" si="5"/>
        <v>330.011253257171</v>
      </c>
      <c r="C144" s="70">
        <f>A144*Sheet1!D29</f>
        <v>168</v>
      </c>
      <c r="E144" s="70">
        <f t="shared" si="6"/>
        <v>162.01125325717098</v>
      </c>
      <c r="O144" s="113">
        <f>Sheet1!F67</f>
        <v>0.8265880268223009</v>
      </c>
    </row>
    <row r="145" spans="1:15" ht="12.75">
      <c r="A145">
        <v>14.1</v>
      </c>
      <c r="B145" s="70">
        <f t="shared" si="5"/>
        <v>333.53396561254164</v>
      </c>
      <c r="C145" s="70">
        <f>A145*Sheet1!D29</f>
        <v>169.2</v>
      </c>
      <c r="E145" s="70">
        <f t="shared" si="6"/>
        <v>164.33396561254165</v>
      </c>
      <c r="O145" s="113">
        <f>Sheet1!F67</f>
        <v>0.8265880268223009</v>
      </c>
    </row>
    <row r="146" spans="1:15" ht="12.75">
      <c r="A146">
        <v>14.2</v>
      </c>
      <c r="B146" s="70">
        <f t="shared" si="5"/>
        <v>337.0732097284487</v>
      </c>
      <c r="C146" s="70">
        <f>A146*Sheet1!D29</f>
        <v>170.39999999999998</v>
      </c>
      <c r="E146" s="70">
        <f t="shared" si="6"/>
        <v>166.67320972844874</v>
      </c>
      <c r="O146" s="113">
        <f>Sheet1!F67</f>
        <v>0.8265880268223009</v>
      </c>
    </row>
    <row r="147" spans="1:15" ht="12.75">
      <c r="A147">
        <v>14.3</v>
      </c>
      <c r="B147" s="70">
        <f t="shared" si="5"/>
        <v>340.62898560489236</v>
      </c>
      <c r="C147" s="70">
        <f>A147*Sheet1!D29</f>
        <v>171.60000000000002</v>
      </c>
      <c r="E147" s="70">
        <f t="shared" si="6"/>
        <v>169.0289856048923</v>
      </c>
      <c r="O147" s="113">
        <f>Sheet1!F67</f>
        <v>0.8265880268223009</v>
      </c>
    </row>
    <row r="148" spans="1:15" ht="12.75">
      <c r="A148">
        <v>14.4</v>
      </c>
      <c r="B148" s="70">
        <f t="shared" si="5"/>
        <v>344.20129324187235</v>
      </c>
      <c r="C148" s="70">
        <f>A148*Sheet1!D29</f>
        <v>172.8</v>
      </c>
      <c r="E148" s="70">
        <f t="shared" si="6"/>
        <v>171.40129324187234</v>
      </c>
      <c r="O148" s="113">
        <f>Sheet1!F67</f>
        <v>0.8265880268223009</v>
      </c>
    </row>
    <row r="149" spans="1:15" ht="12.75">
      <c r="A149">
        <v>14.5</v>
      </c>
      <c r="B149" s="70">
        <f t="shared" si="5"/>
        <v>347.79013263938873</v>
      </c>
      <c r="C149" s="70">
        <f>A149*Sheet1!D29</f>
        <v>174</v>
      </c>
      <c r="E149" s="70">
        <f t="shared" si="6"/>
        <v>173.79013263938876</v>
      </c>
      <c r="O149" s="113">
        <f>Sheet1!F67</f>
        <v>0.8265880268223009</v>
      </c>
    </row>
    <row r="150" spans="1:15" ht="12.75">
      <c r="A150">
        <v>14.6</v>
      </c>
      <c r="B150" s="70">
        <f t="shared" si="5"/>
        <v>351.3955037974416</v>
      </c>
      <c r="C150" s="70">
        <f>A150*Sheet1!D29</f>
        <v>175.2</v>
      </c>
      <c r="E150" s="70">
        <f t="shared" si="6"/>
        <v>176.19550379744166</v>
      </c>
      <c r="O150" s="113">
        <f>Sheet1!F67</f>
        <v>0.8265880268223009</v>
      </c>
    </row>
    <row r="151" spans="1:15" ht="12.75">
      <c r="A151">
        <v>14.7</v>
      </c>
      <c r="B151" s="70">
        <f t="shared" si="5"/>
        <v>355.01740671603096</v>
      </c>
      <c r="C151" s="70">
        <f>A151*Sheet1!D29</f>
        <v>176.39999999999998</v>
      </c>
      <c r="E151" s="70">
        <f t="shared" si="6"/>
        <v>178.61740671603098</v>
      </c>
      <c r="O151" s="113">
        <f>Sheet1!F67</f>
        <v>0.8265880268223009</v>
      </c>
    </row>
    <row r="152" spans="1:15" ht="12.75">
      <c r="A152">
        <v>14.8</v>
      </c>
      <c r="B152" s="70">
        <f t="shared" si="5"/>
        <v>358.6558413951568</v>
      </c>
      <c r="C152" s="70">
        <f>A152*Sheet1!D29</f>
        <v>177.60000000000002</v>
      </c>
      <c r="E152" s="70">
        <f t="shared" si="6"/>
        <v>181.05584139515682</v>
      </c>
      <c r="O152" s="113">
        <f>Sheet1!F67</f>
        <v>0.8265880268223009</v>
      </c>
    </row>
    <row r="153" spans="1:15" ht="12.75">
      <c r="A153">
        <v>14.9</v>
      </c>
      <c r="B153" s="70">
        <f t="shared" si="5"/>
        <v>362.31080783481906</v>
      </c>
      <c r="C153" s="70">
        <f>A153*Sheet1!D29</f>
        <v>178.8</v>
      </c>
      <c r="E153" s="70">
        <f t="shared" si="6"/>
        <v>183.51080783481905</v>
      </c>
      <c r="O153" s="113">
        <f>Sheet1!F67</f>
        <v>0.8265880268223009</v>
      </c>
    </row>
    <row r="154" spans="1:15" ht="12.75">
      <c r="A154">
        <v>15</v>
      </c>
      <c r="B154" s="70">
        <f t="shared" si="5"/>
        <v>365.9823060350177</v>
      </c>
      <c r="C154" s="70">
        <f>A154*Sheet1!D29</f>
        <v>180</v>
      </c>
      <c r="E154" s="70">
        <f t="shared" si="6"/>
        <v>185.9823060350177</v>
      </c>
      <c r="O154" s="113">
        <f>Sheet1!F67</f>
        <v>0.8265880268223009</v>
      </c>
    </row>
    <row r="155" spans="1:15" ht="12.75">
      <c r="A155">
        <v>15.1</v>
      </c>
      <c r="B155" s="70">
        <f t="shared" si="5"/>
        <v>369.6703359957528</v>
      </c>
      <c r="C155" s="70">
        <f>A155*Sheet1!D29</f>
        <v>181.2</v>
      </c>
      <c r="E155" s="70">
        <f t="shared" si="6"/>
        <v>188.47033599575283</v>
      </c>
      <c r="O155" s="113">
        <f>Sheet1!F67</f>
        <v>0.8265880268223009</v>
      </c>
    </row>
    <row r="156" spans="1:15" ht="12.75">
      <c r="A156">
        <v>15.2</v>
      </c>
      <c r="B156" s="70">
        <f t="shared" si="5"/>
        <v>373.3748977170244</v>
      </c>
      <c r="C156" s="70">
        <f>A156*Sheet1!D29</f>
        <v>182.39999999999998</v>
      </c>
      <c r="E156" s="70">
        <f t="shared" si="6"/>
        <v>190.9748977170244</v>
      </c>
      <c r="O156" s="113">
        <f>Sheet1!F67</f>
        <v>0.8265880268223009</v>
      </c>
    </row>
    <row r="157" spans="1:15" ht="12.75">
      <c r="A157">
        <v>15.3</v>
      </c>
      <c r="B157" s="70">
        <f t="shared" si="5"/>
        <v>377.0959911988325</v>
      </c>
      <c r="C157" s="70">
        <f>A157*Sheet1!D29</f>
        <v>183.60000000000002</v>
      </c>
      <c r="E157" s="70">
        <f t="shared" si="6"/>
        <v>193.49599119883246</v>
      </c>
      <c r="O157" s="113">
        <f>Sheet1!F67</f>
        <v>0.8265880268223009</v>
      </c>
    </row>
    <row r="158" spans="1:15" ht="12.75">
      <c r="A158">
        <v>15.4</v>
      </c>
      <c r="B158" s="70">
        <f t="shared" si="5"/>
        <v>380.8336164411769</v>
      </c>
      <c r="C158" s="70">
        <f>A158*Sheet1!D29</f>
        <v>184.8</v>
      </c>
      <c r="E158" s="70">
        <f t="shared" si="6"/>
        <v>196.03361644117692</v>
      </c>
      <c r="O158" s="113">
        <f>Sheet1!F67</f>
        <v>0.8265880268223009</v>
      </c>
    </row>
    <row r="159" spans="1:15" ht="12.75">
      <c r="A159">
        <v>15.5</v>
      </c>
      <c r="B159" s="70">
        <f t="shared" si="5"/>
        <v>384.5877734440578</v>
      </c>
      <c r="C159" s="70">
        <f>A159*Sheet1!D29</f>
        <v>186</v>
      </c>
      <c r="E159" s="70">
        <f t="shared" si="6"/>
        <v>198.5877734440578</v>
      </c>
      <c r="O159" s="113">
        <f>Sheet1!F67</f>
        <v>0.8265880268223009</v>
      </c>
    </row>
    <row r="160" spans="1:15" ht="12.75">
      <c r="A160">
        <v>15.6</v>
      </c>
      <c r="B160" s="70">
        <f t="shared" si="5"/>
        <v>388.3584622074751</v>
      </c>
      <c r="C160" s="70">
        <f>A160*Sheet1!D29</f>
        <v>187.2</v>
      </c>
      <c r="E160" s="70">
        <f t="shared" si="6"/>
        <v>201.15846220747514</v>
      </c>
      <c r="O160" s="113">
        <f>Sheet1!F67</f>
        <v>0.8265880268223009</v>
      </c>
    </row>
    <row r="161" spans="1:15" ht="12.75">
      <c r="A161">
        <v>15.7</v>
      </c>
      <c r="B161" s="70">
        <f t="shared" si="5"/>
        <v>392.1456827314289</v>
      </c>
      <c r="C161" s="70">
        <f>A161*Sheet1!D29</f>
        <v>188.39999999999998</v>
      </c>
      <c r="E161" s="70">
        <f t="shared" si="6"/>
        <v>203.74568273142893</v>
      </c>
      <c r="O161" s="113">
        <f>Sheet1!F67</f>
        <v>0.8265880268223009</v>
      </c>
    </row>
    <row r="162" spans="1:15" ht="12.75">
      <c r="A162">
        <v>15.8</v>
      </c>
      <c r="B162" s="70">
        <f t="shared" si="5"/>
        <v>395.9494350159192</v>
      </c>
      <c r="C162" s="70">
        <f>A162*Sheet1!D29</f>
        <v>189.60000000000002</v>
      </c>
      <c r="E162" s="70">
        <f t="shared" si="6"/>
        <v>206.34943501591923</v>
      </c>
      <c r="O162" s="113">
        <f>Sheet1!F67</f>
        <v>0.8265880268223009</v>
      </c>
    </row>
    <row r="163" spans="1:15" ht="12.75">
      <c r="A163">
        <v>15.9</v>
      </c>
      <c r="B163" s="70">
        <f t="shared" si="5"/>
        <v>399.76971906094593</v>
      </c>
      <c r="C163" s="70">
        <f>A163*Sheet1!D29</f>
        <v>190.8</v>
      </c>
      <c r="E163" s="70">
        <f t="shared" si="6"/>
        <v>208.9697190609459</v>
      </c>
      <c r="O163" s="113">
        <f>Sheet1!F67</f>
        <v>0.8265880268223009</v>
      </c>
    </row>
    <row r="164" spans="1:15" ht="12.75">
      <c r="A164">
        <v>16</v>
      </c>
      <c r="B164" s="70">
        <f t="shared" si="5"/>
        <v>403.60653486650904</v>
      </c>
      <c r="C164" s="70">
        <f>A164*Sheet1!D29</f>
        <v>192</v>
      </c>
      <c r="E164" s="70">
        <f t="shared" si="6"/>
        <v>211.60653486650904</v>
      </c>
      <c r="O164" s="113">
        <f>Sheet1!F67</f>
        <v>0.8265880268223009</v>
      </c>
    </row>
    <row r="165" spans="1:15" ht="12.75">
      <c r="A165">
        <v>16.1</v>
      </c>
      <c r="B165" s="70">
        <f t="shared" si="5"/>
        <v>407.45988243260865</v>
      </c>
      <c r="C165" s="70">
        <f>A165*Sheet1!D29</f>
        <v>193.20000000000002</v>
      </c>
      <c r="E165" s="70">
        <f t="shared" si="6"/>
        <v>214.25988243260866</v>
      </c>
      <c r="O165" s="113">
        <f>Sheet1!F67</f>
        <v>0.8265880268223009</v>
      </c>
    </row>
    <row r="166" spans="1:15" ht="12.75">
      <c r="A166">
        <v>16.2</v>
      </c>
      <c r="B166" s="70">
        <f t="shared" si="5"/>
        <v>411.32976175924466</v>
      </c>
      <c r="C166" s="70">
        <f>A166*Sheet1!D29</f>
        <v>194.39999999999998</v>
      </c>
      <c r="E166" s="70">
        <f t="shared" si="6"/>
        <v>216.92976175924466</v>
      </c>
      <c r="O166" s="113">
        <f>Sheet1!F67</f>
        <v>0.8265880268223009</v>
      </c>
    </row>
    <row r="167" spans="1:15" ht="12.75">
      <c r="A167">
        <v>16.3</v>
      </c>
      <c r="B167" s="70">
        <f t="shared" si="5"/>
        <v>415.2161728464172</v>
      </c>
      <c r="C167" s="70">
        <f>A167*Sheet1!D29</f>
        <v>195.60000000000002</v>
      </c>
      <c r="E167" s="70">
        <f t="shared" si="6"/>
        <v>219.61617284641713</v>
      </c>
      <c r="O167" s="113">
        <f>Sheet1!F67</f>
        <v>0.8265880268223009</v>
      </c>
    </row>
    <row r="168" spans="1:15" ht="12.75">
      <c r="A168">
        <v>16.4</v>
      </c>
      <c r="B168" s="70">
        <f t="shared" si="5"/>
        <v>419.119115694126</v>
      </c>
      <c r="C168" s="70">
        <f>A168*Sheet1!D29</f>
        <v>196.79999999999998</v>
      </c>
      <c r="E168" s="70">
        <f t="shared" si="6"/>
        <v>222.31911569412603</v>
      </c>
      <c r="O168" s="113">
        <f>Sheet1!F67</f>
        <v>0.8265880268223009</v>
      </c>
    </row>
    <row r="169" spans="1:15" ht="12.75">
      <c r="A169">
        <v>16.5</v>
      </c>
      <c r="B169" s="70">
        <f t="shared" si="5"/>
        <v>423.0385903023714</v>
      </c>
      <c r="C169" s="70">
        <f>A169*Sheet1!D29</f>
        <v>198</v>
      </c>
      <c r="E169" s="70">
        <f t="shared" si="6"/>
        <v>225.03859030237143</v>
      </c>
      <c r="O169" s="113">
        <f>Sheet1!F67</f>
        <v>0.8265880268223009</v>
      </c>
    </row>
    <row r="170" spans="1:15" ht="12.75">
      <c r="A170">
        <v>16.6</v>
      </c>
      <c r="B170" s="70">
        <f t="shared" si="5"/>
        <v>426.97459667115334</v>
      </c>
      <c r="C170" s="70">
        <f>A170*Sheet1!D29</f>
        <v>199.20000000000002</v>
      </c>
      <c r="E170" s="70">
        <f t="shared" si="6"/>
        <v>227.7745966711533</v>
      </c>
      <c r="O170" s="113">
        <f>Sheet1!F67</f>
        <v>0.8265880268223009</v>
      </c>
    </row>
    <row r="171" spans="1:15" ht="12.75">
      <c r="A171">
        <v>16.7</v>
      </c>
      <c r="B171" s="70">
        <f t="shared" si="5"/>
        <v>430.92713480047144</v>
      </c>
      <c r="C171" s="70">
        <f>A171*Sheet1!D29</f>
        <v>200.39999999999998</v>
      </c>
      <c r="E171" s="70">
        <f t="shared" si="6"/>
        <v>230.5271348004715</v>
      </c>
      <c r="O171" s="113">
        <f>Sheet1!F67</f>
        <v>0.8265880268223009</v>
      </c>
    </row>
    <row r="172" spans="1:15" ht="12.75">
      <c r="A172">
        <v>16.8</v>
      </c>
      <c r="B172" s="70">
        <f t="shared" si="5"/>
        <v>434.8962046903263</v>
      </c>
      <c r="C172" s="70">
        <f>A172*Sheet1!D29</f>
        <v>201.60000000000002</v>
      </c>
      <c r="E172" s="70">
        <f t="shared" si="6"/>
        <v>233.29620469032622</v>
      </c>
      <c r="O172" s="113">
        <f>Sheet1!F67</f>
        <v>0.8265880268223009</v>
      </c>
    </row>
    <row r="173" spans="1:15" ht="12.75">
      <c r="A173">
        <v>16.9</v>
      </c>
      <c r="B173" s="70">
        <f t="shared" si="5"/>
        <v>438.8818063407173</v>
      </c>
      <c r="C173" s="70">
        <f>A173*Sheet1!D29</f>
        <v>202.79999999999998</v>
      </c>
      <c r="E173" s="70">
        <f t="shared" si="6"/>
        <v>236.08180634071732</v>
      </c>
      <c r="O173" s="113">
        <f>Sheet1!F67</f>
        <v>0.8265880268223009</v>
      </c>
    </row>
    <row r="174" spans="1:15" ht="12.75">
      <c r="A174">
        <v>17</v>
      </c>
      <c r="B174" s="70">
        <f t="shared" si="5"/>
        <v>442.88393975164496</v>
      </c>
      <c r="C174" s="70">
        <f>A174*Sheet1!D29</f>
        <v>204</v>
      </c>
      <c r="E174" s="70">
        <f t="shared" si="6"/>
        <v>238.88393975164496</v>
      </c>
      <c r="O174" s="113">
        <f>Sheet1!F67</f>
        <v>0.8265880268223009</v>
      </c>
    </row>
    <row r="175" spans="1:15" ht="12.75">
      <c r="A175">
        <v>17.1</v>
      </c>
      <c r="B175" s="70">
        <f t="shared" si="5"/>
        <v>446.90260492310904</v>
      </c>
      <c r="C175" s="70">
        <f>A175*Sheet1!D29</f>
        <v>205.20000000000002</v>
      </c>
      <c r="E175" s="70">
        <f t="shared" si="6"/>
        <v>241.70260492310902</v>
      </c>
      <c r="O175" s="113">
        <f>Sheet1!F67</f>
        <v>0.8265880268223009</v>
      </c>
    </row>
    <row r="176" spans="1:15" ht="12.75">
      <c r="A176">
        <v>17.2</v>
      </c>
      <c r="B176" s="70">
        <f t="shared" si="5"/>
        <v>450.93780185510946</v>
      </c>
      <c r="C176" s="70">
        <f>A176*Sheet1!D29</f>
        <v>206.39999999999998</v>
      </c>
      <c r="E176" s="70">
        <f t="shared" si="6"/>
        <v>244.53780185510948</v>
      </c>
      <c r="O176" s="113">
        <f>Sheet1!F67</f>
        <v>0.8265880268223009</v>
      </c>
    </row>
    <row r="177" spans="1:15" ht="12.75">
      <c r="A177">
        <v>17.3</v>
      </c>
      <c r="B177" s="70">
        <f t="shared" si="5"/>
        <v>454.9895305476465</v>
      </c>
      <c r="C177" s="70">
        <f>A177*Sheet1!D29</f>
        <v>207.60000000000002</v>
      </c>
      <c r="E177" s="70">
        <f t="shared" si="6"/>
        <v>247.38953054764647</v>
      </c>
      <c r="O177" s="113">
        <f>Sheet1!F67</f>
        <v>0.8265880268223009</v>
      </c>
    </row>
    <row r="178" spans="1:15" ht="12.75">
      <c r="A178">
        <v>17.4</v>
      </c>
      <c r="B178" s="70">
        <f t="shared" si="5"/>
        <v>459.05779100071976</v>
      </c>
      <c r="C178" s="70">
        <f>A178*Sheet1!D29</f>
        <v>208.79999999999998</v>
      </c>
      <c r="E178" s="70">
        <f t="shared" si="6"/>
        <v>250.25779100071978</v>
      </c>
      <c r="O178" s="113">
        <f>Sheet1!F67</f>
        <v>0.8265880268223009</v>
      </c>
    </row>
    <row r="179" spans="1:15" ht="12.75">
      <c r="A179">
        <v>17.5</v>
      </c>
      <c r="B179" s="70">
        <f t="shared" si="5"/>
        <v>463.14258321432965</v>
      </c>
      <c r="C179" s="70">
        <f>A179*Sheet1!D29</f>
        <v>210</v>
      </c>
      <c r="E179" s="70">
        <f t="shared" si="6"/>
        <v>253.14258321432965</v>
      </c>
      <c r="O179" s="113">
        <f>Sheet1!F67</f>
        <v>0.8265880268223009</v>
      </c>
    </row>
    <row r="180" spans="1:15" ht="12.75">
      <c r="A180">
        <v>17.6</v>
      </c>
      <c r="B180" s="70">
        <f t="shared" si="5"/>
        <v>467.243907188476</v>
      </c>
      <c r="C180" s="70">
        <f>A180*Sheet1!D29</f>
        <v>211.20000000000002</v>
      </c>
      <c r="E180" s="70">
        <f t="shared" si="6"/>
        <v>256.043907188476</v>
      </c>
      <c r="O180" s="113">
        <f>Sheet1!F67</f>
        <v>0.8265880268223009</v>
      </c>
    </row>
    <row r="181" spans="1:15" ht="12.75">
      <c r="A181">
        <v>17.7</v>
      </c>
      <c r="B181" s="70">
        <f t="shared" si="5"/>
        <v>471.3617629231586</v>
      </c>
      <c r="C181" s="70">
        <f>A181*Sheet1!D29</f>
        <v>212.39999999999998</v>
      </c>
      <c r="E181" s="70">
        <f t="shared" si="6"/>
        <v>258.96176292315863</v>
      </c>
      <c r="O181" s="113">
        <f>Sheet1!F67</f>
        <v>0.8265880268223009</v>
      </c>
    </row>
    <row r="182" spans="1:15" ht="12.75">
      <c r="A182">
        <v>17.8</v>
      </c>
      <c r="B182" s="70">
        <f t="shared" si="5"/>
        <v>475.49615041837785</v>
      </c>
      <c r="C182" s="70">
        <f>A182*Sheet1!D29</f>
        <v>213.60000000000002</v>
      </c>
      <c r="E182" s="70">
        <f t="shared" si="6"/>
        <v>261.89615041837783</v>
      </c>
      <c r="O182" s="113">
        <f>Sheet1!F67</f>
        <v>0.8265880268223009</v>
      </c>
    </row>
    <row r="183" spans="1:15" ht="12.75">
      <c r="A183">
        <v>17.9</v>
      </c>
      <c r="B183" s="70">
        <f t="shared" si="5"/>
        <v>479.6470696741334</v>
      </c>
      <c r="C183" s="70">
        <f>A183*Sheet1!D29</f>
        <v>214.79999999999998</v>
      </c>
      <c r="E183" s="70">
        <f t="shared" si="6"/>
        <v>264.8470696741334</v>
      </c>
      <c r="O183" s="113">
        <f>Sheet1!F67</f>
        <v>0.8265880268223009</v>
      </c>
    </row>
    <row r="184" spans="1:15" ht="12.75">
      <c r="A184">
        <v>18</v>
      </c>
      <c r="B184" s="70">
        <f t="shared" si="5"/>
        <v>483.8145206904255</v>
      </c>
      <c r="C184" s="70">
        <f>A184*Sheet1!D29</f>
        <v>216</v>
      </c>
      <c r="E184" s="70">
        <f t="shared" si="6"/>
        <v>267.8145206904255</v>
      </c>
      <c r="O184" s="113">
        <f>Sheet1!F67</f>
        <v>0.8265880268223009</v>
      </c>
    </row>
    <row r="185" spans="1:15" ht="12.75">
      <c r="A185">
        <v>18.1</v>
      </c>
      <c r="B185" s="70">
        <f t="shared" si="5"/>
        <v>487.99850346725407</v>
      </c>
      <c r="C185" s="70">
        <f>A185*Sheet1!D29</f>
        <v>217.20000000000002</v>
      </c>
      <c r="E185" s="70">
        <f t="shared" si="6"/>
        <v>270.7985034672541</v>
      </c>
      <c r="O185" s="113">
        <f>Sheet1!F67</f>
        <v>0.8265880268223009</v>
      </c>
    </row>
    <row r="186" spans="1:15" ht="12.75">
      <c r="A186">
        <v>18.2</v>
      </c>
      <c r="B186" s="70">
        <f t="shared" si="5"/>
        <v>492.1990180046189</v>
      </c>
      <c r="C186" s="70">
        <f>A186*Sheet1!D29</f>
        <v>218.39999999999998</v>
      </c>
      <c r="E186" s="70">
        <f t="shared" si="6"/>
        <v>273.7990180046189</v>
      </c>
      <c r="O186" s="113">
        <f>Sheet1!F67</f>
        <v>0.8265880268223009</v>
      </c>
    </row>
    <row r="187" spans="1:15" ht="12.75">
      <c r="A187">
        <v>18.3</v>
      </c>
      <c r="B187" s="70">
        <f t="shared" si="5"/>
        <v>496.4160643025204</v>
      </c>
      <c r="C187" s="70">
        <f>A187*Sheet1!D29</f>
        <v>219.60000000000002</v>
      </c>
      <c r="E187" s="70">
        <f t="shared" si="6"/>
        <v>276.8160643025204</v>
      </c>
      <c r="O187" s="113">
        <f>Sheet1!F67</f>
        <v>0.8265880268223009</v>
      </c>
    </row>
    <row r="188" spans="1:15" ht="12.75">
      <c r="A188">
        <v>18.4</v>
      </c>
      <c r="B188" s="70">
        <f t="shared" si="5"/>
        <v>500.6496423609582</v>
      </c>
      <c r="C188" s="70">
        <f>A188*Sheet1!D29</f>
        <v>220.79999999999998</v>
      </c>
      <c r="E188" s="70">
        <f t="shared" si="6"/>
        <v>279.84964236095817</v>
      </c>
      <c r="O188" s="113">
        <f>Sheet1!F67</f>
        <v>0.8265880268223009</v>
      </c>
    </row>
    <row r="189" spans="1:15" ht="12.75">
      <c r="A189">
        <v>18.5</v>
      </c>
      <c r="B189" s="70">
        <f t="shared" si="5"/>
        <v>504.8997521799325</v>
      </c>
      <c r="C189" s="70">
        <f>A189*Sheet1!D29</f>
        <v>222</v>
      </c>
      <c r="E189" s="70">
        <f t="shared" si="6"/>
        <v>282.8997521799325</v>
      </c>
      <c r="O189" s="113">
        <f>Sheet1!F67</f>
        <v>0.8265880268223009</v>
      </c>
    </row>
    <row r="190" spans="1:15" ht="12.75">
      <c r="A190">
        <v>18.6</v>
      </c>
      <c r="B190" s="70">
        <f t="shared" si="5"/>
        <v>509.1663937594433</v>
      </c>
      <c r="C190" s="70">
        <f>A190*Sheet1!D29</f>
        <v>223.20000000000002</v>
      </c>
      <c r="E190" s="70">
        <f t="shared" si="6"/>
        <v>285.96639375944324</v>
      </c>
      <c r="O190" s="113">
        <f>Sheet1!F67</f>
        <v>0.8265880268223009</v>
      </c>
    </row>
    <row r="191" spans="1:15" ht="12.75">
      <c r="A191">
        <v>18.7</v>
      </c>
      <c r="B191" s="70">
        <f t="shared" si="5"/>
        <v>513.4495670994904</v>
      </c>
      <c r="C191" s="70">
        <f>A191*Sheet1!D29</f>
        <v>224.39999999999998</v>
      </c>
      <c r="E191" s="70">
        <f t="shared" si="6"/>
        <v>289.0495670994904</v>
      </c>
      <c r="O191" s="113">
        <f>Sheet1!F67</f>
        <v>0.8265880268223009</v>
      </c>
    </row>
    <row r="192" spans="1:15" ht="12.75">
      <c r="A192">
        <v>18.8</v>
      </c>
      <c r="B192" s="70">
        <f t="shared" si="5"/>
        <v>517.7492722000741</v>
      </c>
      <c r="C192" s="70">
        <f>A192*Sheet1!D29</f>
        <v>225.60000000000002</v>
      </c>
      <c r="E192" s="70">
        <f t="shared" si="6"/>
        <v>292.1492722000741</v>
      </c>
      <c r="O192" s="113">
        <f>Sheet1!F67</f>
        <v>0.8265880268223009</v>
      </c>
    </row>
    <row r="193" spans="1:15" ht="12.75">
      <c r="A193">
        <v>18.9</v>
      </c>
      <c r="B193" s="70">
        <f t="shared" si="5"/>
        <v>522.065509061194</v>
      </c>
      <c r="C193" s="70">
        <f>A193*Sheet1!D29</f>
        <v>226.79999999999998</v>
      </c>
      <c r="E193" s="70">
        <f t="shared" si="6"/>
        <v>295.26550906119405</v>
      </c>
      <c r="O193" s="113">
        <f>Sheet1!F67</f>
        <v>0.8265880268223009</v>
      </c>
    </row>
    <row r="194" spans="1:15" ht="12.75">
      <c r="A194">
        <v>19</v>
      </c>
      <c r="B194" s="70">
        <f t="shared" si="5"/>
        <v>526.3982776828507</v>
      </c>
      <c r="C194" s="70">
        <f>A194*Sheet1!D29</f>
        <v>228</v>
      </c>
      <c r="E194" s="70">
        <f t="shared" si="6"/>
        <v>298.3982776828506</v>
      </c>
      <c r="O194" s="113">
        <f>Sheet1!F67</f>
        <v>0.8265880268223009</v>
      </c>
    </row>
    <row r="195" spans="1:15" ht="12.75">
      <c r="A195">
        <v>19.1</v>
      </c>
      <c r="B195" s="70">
        <f t="shared" si="5"/>
        <v>530.7475780650436</v>
      </c>
      <c r="C195" s="70">
        <f>A195*Sheet1!D29</f>
        <v>229.20000000000002</v>
      </c>
      <c r="E195" s="70">
        <f t="shared" si="6"/>
        <v>301.54757806504364</v>
      </c>
      <c r="O195" s="113">
        <f>Sheet1!F67</f>
        <v>0.8265880268223009</v>
      </c>
    </row>
    <row r="196" spans="1:15" ht="12.75">
      <c r="A196">
        <v>19.2</v>
      </c>
      <c r="B196" s="70">
        <f t="shared" si="5"/>
        <v>535.113410207773</v>
      </c>
      <c r="C196" s="70">
        <f>A196*Sheet1!D29</f>
        <v>230.39999999999998</v>
      </c>
      <c r="E196" s="70">
        <f t="shared" si="6"/>
        <v>304.713410207773</v>
      </c>
      <c r="O196" s="113">
        <f>Sheet1!F67</f>
        <v>0.8265880268223009</v>
      </c>
    </row>
    <row r="197" spans="1:15" ht="12.75">
      <c r="A197">
        <v>19.3</v>
      </c>
      <c r="B197" s="70">
        <f aca="true" t="shared" si="7" ref="B197:B260">C197+E197</f>
        <v>539.4957741110388</v>
      </c>
      <c r="C197" s="70">
        <f>A197*Sheet1!D29</f>
        <v>231.60000000000002</v>
      </c>
      <c r="E197" s="70">
        <f aca="true" t="shared" si="8" ref="E197:E260">(A197*A197)*O197</f>
        <v>307.89577411103886</v>
      </c>
      <c r="O197" s="113">
        <f>Sheet1!F67</f>
        <v>0.8265880268223009</v>
      </c>
    </row>
    <row r="198" spans="1:15" ht="12.75">
      <c r="A198">
        <v>19.4</v>
      </c>
      <c r="B198" s="70">
        <f t="shared" si="7"/>
        <v>543.8946697748411</v>
      </c>
      <c r="C198" s="70">
        <f>A198*Sheet1!D29</f>
        <v>232.79999999999998</v>
      </c>
      <c r="E198" s="70">
        <f t="shared" si="8"/>
        <v>311.0946697748411</v>
      </c>
      <c r="O198" s="113">
        <f>Sheet1!F67</f>
        <v>0.8265880268223009</v>
      </c>
    </row>
    <row r="199" spans="1:15" ht="12.75">
      <c r="A199">
        <v>19.5</v>
      </c>
      <c r="B199" s="70">
        <f t="shared" si="7"/>
        <v>548.31009719918</v>
      </c>
      <c r="C199" s="70">
        <f>A199*Sheet1!D29</f>
        <v>234</v>
      </c>
      <c r="E199" s="70">
        <f t="shared" si="8"/>
        <v>314.31009719917995</v>
      </c>
      <c r="O199" s="113">
        <f>Sheet1!F67</f>
        <v>0.8265880268223009</v>
      </c>
    </row>
    <row r="200" spans="1:15" ht="12.75">
      <c r="A200">
        <v>19.6</v>
      </c>
      <c r="B200" s="70">
        <f t="shared" si="7"/>
        <v>552.7420563840552</v>
      </c>
      <c r="C200" s="70">
        <f>A200*Sheet1!D29</f>
        <v>235.20000000000002</v>
      </c>
      <c r="E200" s="70">
        <f t="shared" si="8"/>
        <v>317.5420563840552</v>
      </c>
      <c r="O200" s="113">
        <f>Sheet1!F67</f>
        <v>0.8265880268223009</v>
      </c>
    </row>
    <row r="201" spans="1:15" ht="12.75">
      <c r="A201">
        <v>19.7</v>
      </c>
      <c r="B201" s="70">
        <f t="shared" si="7"/>
        <v>557.1905473294667</v>
      </c>
      <c r="C201" s="70">
        <f>A201*Sheet1!D29</f>
        <v>236.39999999999998</v>
      </c>
      <c r="E201" s="70">
        <f t="shared" si="8"/>
        <v>320.79054732946673</v>
      </c>
      <c r="O201" s="113">
        <f>Sheet1!F67</f>
        <v>0.8265880268223009</v>
      </c>
    </row>
    <row r="202" spans="1:15" ht="12.75">
      <c r="A202">
        <v>19.8</v>
      </c>
      <c r="B202" s="70">
        <f t="shared" si="7"/>
        <v>561.6555700354149</v>
      </c>
      <c r="C202" s="70">
        <f>A202*Sheet1!D29</f>
        <v>237.60000000000002</v>
      </c>
      <c r="E202" s="70">
        <f t="shared" si="8"/>
        <v>324.05557003541486</v>
      </c>
      <c r="O202" s="113">
        <f>Sheet1!F67</f>
        <v>0.8265880268223009</v>
      </c>
    </row>
    <row r="203" spans="1:15" ht="12.75">
      <c r="A203">
        <v>19.9</v>
      </c>
      <c r="B203" s="70">
        <f t="shared" si="7"/>
        <v>566.1371245018993</v>
      </c>
      <c r="C203" s="70">
        <f>A203*Sheet1!D29</f>
        <v>238.79999999999998</v>
      </c>
      <c r="E203" s="70">
        <f t="shared" si="8"/>
        <v>327.3371245018993</v>
      </c>
      <c r="O203" s="113">
        <f>Sheet1!F67</f>
        <v>0.8265880268223009</v>
      </c>
    </row>
    <row r="204" spans="1:15" ht="12.75">
      <c r="A204">
        <v>20</v>
      </c>
      <c r="B204" s="70">
        <f t="shared" si="7"/>
        <v>570.6352107289204</v>
      </c>
      <c r="C204" s="70">
        <f>A204*Sheet1!D29</f>
        <v>240</v>
      </c>
      <c r="E204" s="70">
        <f t="shared" si="8"/>
        <v>330.63521072892036</v>
      </c>
      <c r="O204" s="113">
        <f>Sheet1!F67</f>
        <v>0.8265880268223009</v>
      </c>
    </row>
    <row r="205" spans="1:15" ht="12.75">
      <c r="A205">
        <v>20.5</v>
      </c>
      <c r="B205" s="70">
        <f t="shared" si="7"/>
        <v>593.373618272072</v>
      </c>
      <c r="C205" s="70">
        <f>A205*Sheet1!D29</f>
        <v>246</v>
      </c>
      <c r="E205" s="70">
        <f t="shared" si="8"/>
        <v>347.37361827207195</v>
      </c>
      <c r="O205" s="113">
        <f>Sheet1!F67</f>
        <v>0.8265880268223009</v>
      </c>
    </row>
    <row r="206" spans="1:15" ht="12.75">
      <c r="A206">
        <v>21</v>
      </c>
      <c r="B206" s="70">
        <f t="shared" si="7"/>
        <v>616.5253198286348</v>
      </c>
      <c r="C206" s="70">
        <f>A206*Sheet1!D29</f>
        <v>252</v>
      </c>
      <c r="E206" s="70">
        <f t="shared" si="8"/>
        <v>364.52531982863474</v>
      </c>
      <c r="O206" s="113">
        <f>Sheet1!F67</f>
        <v>0.8265880268223009</v>
      </c>
    </row>
    <row r="207" spans="1:15" ht="12.75">
      <c r="A207">
        <v>21.5</v>
      </c>
      <c r="B207" s="70">
        <f t="shared" si="7"/>
        <v>640.0903153986086</v>
      </c>
      <c r="C207" s="70">
        <f>A207*Sheet1!D29</f>
        <v>258</v>
      </c>
      <c r="E207" s="70">
        <f t="shared" si="8"/>
        <v>382.0903153986086</v>
      </c>
      <c r="O207" s="113">
        <f>Sheet1!F67</f>
        <v>0.8265880268223009</v>
      </c>
    </row>
    <row r="208" spans="1:15" ht="12.75">
      <c r="A208">
        <v>22</v>
      </c>
      <c r="B208" s="70">
        <f t="shared" si="7"/>
        <v>664.0686049819936</v>
      </c>
      <c r="C208" s="70">
        <f>A208*Sheet1!D29</f>
        <v>264</v>
      </c>
      <c r="E208" s="70">
        <f t="shared" si="8"/>
        <v>400.06860498199364</v>
      </c>
      <c r="O208" s="113">
        <f>Sheet1!F67</f>
        <v>0.8265880268223009</v>
      </c>
    </row>
    <row r="209" spans="1:15" ht="12.75">
      <c r="A209">
        <v>22.5</v>
      </c>
      <c r="B209" s="70">
        <f t="shared" si="7"/>
        <v>688.4601885787898</v>
      </c>
      <c r="C209" s="70">
        <f>A209*Sheet1!D29</f>
        <v>270</v>
      </c>
      <c r="E209" s="70">
        <f t="shared" si="8"/>
        <v>418.4601885787898</v>
      </c>
      <c r="O209" s="113">
        <f>Sheet1!F67</f>
        <v>0.8265880268223009</v>
      </c>
    </row>
    <row r="210" spans="1:15" ht="12.75">
      <c r="A210">
        <v>23</v>
      </c>
      <c r="B210" s="70">
        <f t="shared" si="7"/>
        <v>713.2650661889973</v>
      </c>
      <c r="C210" s="70">
        <f>A210*Sheet1!D29</f>
        <v>276</v>
      </c>
      <c r="E210" s="70">
        <f t="shared" si="8"/>
        <v>437.2650661889972</v>
      </c>
      <c r="O210" s="113">
        <f>Sheet1!F67</f>
        <v>0.8265880268223009</v>
      </c>
    </row>
    <row r="211" spans="1:15" ht="12.75">
      <c r="A211">
        <v>23.5</v>
      </c>
      <c r="B211" s="70">
        <f t="shared" si="7"/>
        <v>738.4832378126157</v>
      </c>
      <c r="C211" s="70">
        <f>A211*Sheet1!D29</f>
        <v>282</v>
      </c>
      <c r="E211" s="70">
        <f t="shared" si="8"/>
        <v>456.4832378126157</v>
      </c>
      <c r="O211" s="113">
        <f>Sheet1!F67</f>
        <v>0.8265880268223009</v>
      </c>
    </row>
    <row r="212" spans="1:15" ht="12.75">
      <c r="A212">
        <v>24</v>
      </c>
      <c r="B212" s="70">
        <f t="shared" si="7"/>
        <v>764.1147034496453</v>
      </c>
      <c r="C212" s="70">
        <f>A212*Sheet1!D29</f>
        <v>288</v>
      </c>
      <c r="E212" s="70">
        <f t="shared" si="8"/>
        <v>476.11470344964533</v>
      </c>
      <c r="O212" s="113">
        <f>Sheet1!F67</f>
        <v>0.8265880268223009</v>
      </c>
    </row>
    <row r="213" spans="1:15" ht="12.75">
      <c r="A213">
        <v>24.5</v>
      </c>
      <c r="B213" s="70">
        <f t="shared" si="7"/>
        <v>790.1594631000862</v>
      </c>
      <c r="C213" s="70">
        <f>A213*Sheet1!D29</f>
        <v>294</v>
      </c>
      <c r="E213" s="70">
        <f t="shared" si="8"/>
        <v>496.15946310008616</v>
      </c>
      <c r="O213" s="113">
        <f>Sheet1!F67</f>
        <v>0.8265880268223009</v>
      </c>
    </row>
    <row r="214" spans="1:15" ht="12.75">
      <c r="A214">
        <v>25</v>
      </c>
      <c r="B214" s="70">
        <f t="shared" si="7"/>
        <v>816.617516763938</v>
      </c>
      <c r="C214" s="70">
        <f>A214*Sheet1!D29</f>
        <v>300</v>
      </c>
      <c r="E214" s="70">
        <f t="shared" si="8"/>
        <v>516.617516763938</v>
      </c>
      <c r="O214" s="113">
        <f>Sheet1!F67</f>
        <v>0.8265880268223009</v>
      </c>
    </row>
    <row r="215" spans="1:15" ht="12.75">
      <c r="A215">
        <v>25.5</v>
      </c>
      <c r="B215" s="70">
        <f t="shared" si="7"/>
        <v>843.4888644412011</v>
      </c>
      <c r="C215" s="70">
        <f>A215*Sheet1!D29</f>
        <v>306</v>
      </c>
      <c r="E215" s="70">
        <f t="shared" si="8"/>
        <v>537.4888644412011</v>
      </c>
      <c r="O215" s="113">
        <f>Sheet1!F67</f>
        <v>0.8265880268223009</v>
      </c>
    </row>
    <row r="216" spans="1:15" ht="12.75">
      <c r="A216">
        <v>26</v>
      </c>
      <c r="B216" s="70">
        <f t="shared" si="7"/>
        <v>870.7735061318755</v>
      </c>
      <c r="C216" s="70">
        <f>A216*Sheet1!D29</f>
        <v>312</v>
      </c>
      <c r="E216" s="70">
        <f t="shared" si="8"/>
        <v>558.7735061318755</v>
      </c>
      <c r="O216" s="113">
        <f>Sheet1!F67</f>
        <v>0.8265880268223009</v>
      </c>
    </row>
    <row r="217" spans="1:15" ht="12.75">
      <c r="A217">
        <v>26.5</v>
      </c>
      <c r="B217" s="70">
        <f t="shared" si="7"/>
        <v>898.4714418359608</v>
      </c>
      <c r="C217" s="70">
        <f>A217*Sheet1!D29</f>
        <v>318</v>
      </c>
      <c r="E217" s="70">
        <f t="shared" si="8"/>
        <v>580.4714418359608</v>
      </c>
      <c r="O217" s="113">
        <f>Sheet1!F67</f>
        <v>0.8265880268223009</v>
      </c>
    </row>
    <row r="218" spans="1:15" ht="12.75">
      <c r="A218">
        <v>27</v>
      </c>
      <c r="B218" s="70">
        <f t="shared" si="7"/>
        <v>926.5826715534574</v>
      </c>
      <c r="C218" s="70">
        <f>A218*Sheet1!D29</f>
        <v>324</v>
      </c>
      <c r="E218" s="70">
        <f t="shared" si="8"/>
        <v>602.5826715534574</v>
      </c>
      <c r="O218" s="113">
        <f>Sheet1!F67</f>
        <v>0.8265880268223009</v>
      </c>
    </row>
    <row r="219" spans="1:15" ht="12.75">
      <c r="A219">
        <v>27.5</v>
      </c>
      <c r="B219" s="70">
        <f t="shared" si="7"/>
        <v>955.107195284365</v>
      </c>
      <c r="C219" s="70">
        <f>A219*Sheet1!D29</f>
        <v>330</v>
      </c>
      <c r="E219" s="70">
        <f t="shared" si="8"/>
        <v>625.107195284365</v>
      </c>
      <c r="O219" s="113">
        <f>Sheet1!F67</f>
        <v>0.8265880268223009</v>
      </c>
    </row>
    <row r="220" spans="1:15" ht="12.75">
      <c r="A220">
        <v>28</v>
      </c>
      <c r="B220" s="70">
        <f t="shared" si="7"/>
        <v>984.0450130286839</v>
      </c>
      <c r="C220" s="70">
        <f>A220*Sheet1!D29</f>
        <v>336</v>
      </c>
      <c r="E220" s="70">
        <f t="shared" si="8"/>
        <v>648.0450130286839</v>
      </c>
      <c r="O220" s="113">
        <f>Sheet1!F67</f>
        <v>0.8265880268223009</v>
      </c>
    </row>
    <row r="221" spans="1:15" ht="12.75">
      <c r="A221">
        <v>28.5</v>
      </c>
      <c r="B221" s="70">
        <f t="shared" si="7"/>
        <v>1013.3961247864139</v>
      </c>
      <c r="C221" s="70">
        <f>A221*Sheet1!D29</f>
        <v>342</v>
      </c>
      <c r="E221" s="70">
        <f t="shared" si="8"/>
        <v>671.3961247864139</v>
      </c>
      <c r="O221" s="113">
        <f>Sheet1!F67</f>
        <v>0.8265880268223009</v>
      </c>
    </row>
    <row r="222" spans="1:15" ht="12.75">
      <c r="A222">
        <v>29</v>
      </c>
      <c r="B222" s="70">
        <f t="shared" si="7"/>
        <v>1043.160530557555</v>
      </c>
      <c r="C222" s="70">
        <f>A222*Sheet1!D29</f>
        <v>348</v>
      </c>
      <c r="E222" s="70">
        <f t="shared" si="8"/>
        <v>695.160530557555</v>
      </c>
      <c r="O222" s="113">
        <f>Sheet1!F67</f>
        <v>0.8265880268223009</v>
      </c>
    </row>
    <row r="223" spans="1:15" ht="12.75">
      <c r="A223">
        <v>29.5</v>
      </c>
      <c r="B223" s="70">
        <f t="shared" si="7"/>
        <v>1073.3382303421074</v>
      </c>
      <c r="C223" s="70">
        <f>A223*Sheet1!D29</f>
        <v>354</v>
      </c>
      <c r="E223" s="70">
        <f t="shared" si="8"/>
        <v>719.3382303421074</v>
      </c>
      <c r="O223" s="113">
        <f>Sheet1!F67</f>
        <v>0.8265880268223009</v>
      </c>
    </row>
    <row r="224" spans="1:15" ht="12.75">
      <c r="A224">
        <v>30</v>
      </c>
      <c r="B224" s="70">
        <f t="shared" si="7"/>
        <v>1103.9292241400708</v>
      </c>
      <c r="C224" s="70">
        <f>A224*Sheet1!D29</f>
        <v>360</v>
      </c>
      <c r="E224" s="70">
        <f t="shared" si="8"/>
        <v>743.9292241400708</v>
      </c>
      <c r="O224" s="113">
        <f>Sheet1!F67</f>
        <v>0.8265880268223009</v>
      </c>
    </row>
    <row r="225" spans="1:15" ht="12.75">
      <c r="A225">
        <v>30.5</v>
      </c>
      <c r="B225" s="70">
        <f t="shared" si="7"/>
        <v>1134.9335119514453</v>
      </c>
      <c r="C225" s="70">
        <f>A225*Sheet1!D29</f>
        <v>366</v>
      </c>
      <c r="E225" s="70">
        <f t="shared" si="8"/>
        <v>768.9335119514454</v>
      </c>
      <c r="O225" s="113">
        <f>Sheet1!F67</f>
        <v>0.8265880268223009</v>
      </c>
    </row>
    <row r="226" spans="1:15" ht="12.75">
      <c r="A226">
        <v>31</v>
      </c>
      <c r="B226" s="70">
        <f t="shared" si="7"/>
        <v>1166.3510937762312</v>
      </c>
      <c r="C226" s="70">
        <f>A226*Sheet1!D29</f>
        <v>372</v>
      </c>
      <c r="E226" s="70">
        <f t="shared" si="8"/>
        <v>794.3510937762312</v>
      </c>
      <c r="O226" s="113">
        <f>Sheet1!F67</f>
        <v>0.8265880268223009</v>
      </c>
    </row>
    <row r="227" spans="1:15" ht="12.75">
      <c r="A227">
        <v>31.5</v>
      </c>
      <c r="B227" s="70">
        <f t="shared" si="7"/>
        <v>1198.181969614428</v>
      </c>
      <c r="C227" s="70">
        <f>A227*Sheet1!D29</f>
        <v>378</v>
      </c>
      <c r="E227" s="70">
        <f t="shared" si="8"/>
        <v>820.1819696144281</v>
      </c>
      <c r="O227" s="113">
        <f>Sheet1!F67</f>
        <v>0.8265880268223009</v>
      </c>
    </row>
    <row r="228" spans="1:15" ht="12.75">
      <c r="A228">
        <v>32</v>
      </c>
      <c r="B228" s="70">
        <f t="shared" si="7"/>
        <v>1230.4261394660361</v>
      </c>
      <c r="C228" s="70">
        <f>A228*Sheet1!D29</f>
        <v>384</v>
      </c>
      <c r="E228" s="70">
        <f t="shared" si="8"/>
        <v>846.4261394660361</v>
      </c>
      <c r="O228" s="113">
        <f>Sheet1!F67</f>
        <v>0.8265880268223009</v>
      </c>
    </row>
    <row r="229" spans="1:15" ht="12.75">
      <c r="A229">
        <v>32.5</v>
      </c>
      <c r="B229" s="70">
        <f t="shared" si="7"/>
        <v>1263.0836033310552</v>
      </c>
      <c r="C229" s="70">
        <f>A229*Sheet1!D29</f>
        <v>390</v>
      </c>
      <c r="E229" s="70">
        <f t="shared" si="8"/>
        <v>873.0836033310553</v>
      </c>
      <c r="O229" s="113">
        <f>Sheet1!F67</f>
        <v>0.8265880268223009</v>
      </c>
    </row>
    <row r="230" spans="1:15" ht="12.75">
      <c r="A230">
        <v>33</v>
      </c>
      <c r="B230" s="70">
        <f t="shared" si="7"/>
        <v>1296.1543612094856</v>
      </c>
      <c r="C230" s="70">
        <f>A230*Sheet1!D29</f>
        <v>396</v>
      </c>
      <c r="E230" s="70">
        <f t="shared" si="8"/>
        <v>900.1543612094857</v>
      </c>
      <c r="O230" s="113">
        <f>Sheet1!F67</f>
        <v>0.8265880268223009</v>
      </c>
    </row>
    <row r="231" spans="1:15" ht="12.75">
      <c r="A231">
        <v>33.5</v>
      </c>
      <c r="B231" s="70">
        <f t="shared" si="7"/>
        <v>1329.6384131013272</v>
      </c>
      <c r="C231" s="70">
        <f>A231*Sheet1!D29</f>
        <v>402</v>
      </c>
      <c r="E231" s="70">
        <f t="shared" si="8"/>
        <v>927.6384131013272</v>
      </c>
      <c r="O231" s="113">
        <f>Sheet1!F67</f>
        <v>0.8265880268223009</v>
      </c>
    </row>
    <row r="232" spans="1:15" ht="12.75">
      <c r="A232">
        <v>34</v>
      </c>
      <c r="B232" s="70">
        <f t="shared" si="7"/>
        <v>1363.5357590065798</v>
      </c>
      <c r="C232" s="70">
        <f>A232*Sheet1!D29</f>
        <v>408</v>
      </c>
      <c r="E232" s="70">
        <f t="shared" si="8"/>
        <v>955.5357590065798</v>
      </c>
      <c r="O232" s="113">
        <f>Sheet1!F67</f>
        <v>0.8265880268223009</v>
      </c>
    </row>
    <row r="233" spans="1:15" ht="12.75">
      <c r="A233">
        <v>34.5</v>
      </c>
      <c r="B233" s="70">
        <f t="shared" si="7"/>
        <v>1397.8463989252436</v>
      </c>
      <c r="C233" s="70">
        <f>A233*Sheet1!D29</f>
        <v>414</v>
      </c>
      <c r="E233" s="70">
        <f t="shared" si="8"/>
        <v>983.8463989252436</v>
      </c>
      <c r="O233" s="113">
        <f>Sheet1!F67</f>
        <v>0.8265880268223009</v>
      </c>
    </row>
    <row r="234" spans="1:15" ht="12.75">
      <c r="A234">
        <v>35</v>
      </c>
      <c r="B234" s="70">
        <f t="shared" si="7"/>
        <v>1432.5703328573186</v>
      </c>
      <c r="C234" s="70">
        <f>A234*Sheet1!D29</f>
        <v>420</v>
      </c>
      <c r="E234" s="70">
        <f t="shared" si="8"/>
        <v>1012.5703328573186</v>
      </c>
      <c r="O234" s="113">
        <f>Sheet1!F67</f>
        <v>0.8265880268223009</v>
      </c>
    </row>
    <row r="235" spans="1:15" ht="12.75">
      <c r="A235">
        <v>35.5</v>
      </c>
      <c r="B235" s="70">
        <f t="shared" si="7"/>
        <v>1467.7075608028047</v>
      </c>
      <c r="C235" s="70">
        <f>A235*Sheet1!D29</f>
        <v>426</v>
      </c>
      <c r="E235" s="70">
        <f t="shared" si="8"/>
        <v>1041.7075608028047</v>
      </c>
      <c r="O235" s="113">
        <f>Sheet1!F67</f>
        <v>0.8265880268223009</v>
      </c>
    </row>
    <row r="236" spans="1:15" ht="12.75">
      <c r="A236">
        <v>36</v>
      </c>
      <c r="B236" s="70">
        <f t="shared" si="7"/>
        <v>1503.258082761702</v>
      </c>
      <c r="C236" s="70">
        <f>A236*Sheet1!D29</f>
        <v>432</v>
      </c>
      <c r="E236" s="70">
        <f t="shared" si="8"/>
        <v>1071.258082761702</v>
      </c>
      <c r="O236" s="113">
        <f>Sheet1!F67</f>
        <v>0.8265880268223009</v>
      </c>
    </row>
    <row r="237" spans="1:15" ht="12.75">
      <c r="A237">
        <v>36.5</v>
      </c>
      <c r="B237" s="70">
        <f t="shared" si="7"/>
        <v>1539.2218987340104</v>
      </c>
      <c r="C237" s="70">
        <f>A237*Sheet1!D29</f>
        <v>438</v>
      </c>
      <c r="E237" s="70">
        <f t="shared" si="8"/>
        <v>1101.2218987340104</v>
      </c>
      <c r="O237" s="113">
        <f>Sheet1!F67</f>
        <v>0.8265880268223009</v>
      </c>
    </row>
    <row r="238" spans="1:15" ht="12.75">
      <c r="A238">
        <v>37</v>
      </c>
      <c r="B238" s="70">
        <f t="shared" si="7"/>
        <v>1575.59900871973</v>
      </c>
      <c r="C238" s="70">
        <f>A238*Sheet1!D29</f>
        <v>444</v>
      </c>
      <c r="E238" s="70">
        <f t="shared" si="8"/>
        <v>1131.59900871973</v>
      </c>
      <c r="O238" s="113">
        <f>Sheet1!F67</f>
        <v>0.8265880268223009</v>
      </c>
    </row>
    <row r="239" spans="1:15" ht="12.75">
      <c r="A239">
        <v>37.5</v>
      </c>
      <c r="B239" s="70">
        <f t="shared" si="7"/>
        <v>1612.3894127188607</v>
      </c>
      <c r="C239" s="70">
        <f>A239*Sheet1!D29</f>
        <v>450</v>
      </c>
      <c r="E239" s="70">
        <f t="shared" si="8"/>
        <v>1162.3894127188607</v>
      </c>
      <c r="O239" s="113">
        <f>Sheet1!F67</f>
        <v>0.8265880268223009</v>
      </c>
    </row>
    <row r="240" spans="1:15" ht="12.75">
      <c r="A240">
        <v>38</v>
      </c>
      <c r="B240" s="70">
        <f t="shared" si="7"/>
        <v>1649.5931107314025</v>
      </c>
      <c r="C240" s="70">
        <f>A240*Sheet1!D29</f>
        <v>456</v>
      </c>
      <c r="E240" s="70">
        <f t="shared" si="8"/>
        <v>1193.5931107314025</v>
      </c>
      <c r="O240" s="113">
        <f>Sheet1!F67</f>
        <v>0.8265880268223009</v>
      </c>
    </row>
    <row r="241" spans="1:15" ht="12.75">
      <c r="A241">
        <v>38.5</v>
      </c>
      <c r="B241" s="70">
        <f t="shared" si="7"/>
        <v>1687.2101027573556</v>
      </c>
      <c r="C241" s="70">
        <f>A241*Sheet1!D29</f>
        <v>462</v>
      </c>
      <c r="E241" s="70">
        <f t="shared" si="8"/>
        <v>1225.2101027573556</v>
      </c>
      <c r="O241" s="113">
        <f>Sheet1!F67</f>
        <v>0.8265880268223009</v>
      </c>
    </row>
    <row r="242" spans="1:15" ht="12.75">
      <c r="A242">
        <v>39</v>
      </c>
      <c r="B242" s="70">
        <f t="shared" si="7"/>
        <v>1725.2403887967198</v>
      </c>
      <c r="C242" s="70">
        <f>A242*Sheet1!D29</f>
        <v>468</v>
      </c>
      <c r="E242" s="70">
        <f t="shared" si="8"/>
        <v>1257.2403887967198</v>
      </c>
      <c r="O242" s="113">
        <f>Sheet1!F67</f>
        <v>0.8265880268223009</v>
      </c>
    </row>
    <row r="243" spans="1:15" ht="12.75">
      <c r="A243">
        <v>39.5</v>
      </c>
      <c r="B243" s="70">
        <f t="shared" si="7"/>
        <v>1763.683968849495</v>
      </c>
      <c r="C243" s="70">
        <f>A243*Sheet1!D29</f>
        <v>474</v>
      </c>
      <c r="E243" s="70">
        <f t="shared" si="8"/>
        <v>1289.683968849495</v>
      </c>
      <c r="O243" s="113">
        <f>Sheet1!F67</f>
        <v>0.8265880268223009</v>
      </c>
    </row>
    <row r="244" spans="1:15" ht="12.75">
      <c r="A244">
        <v>40</v>
      </c>
      <c r="B244" s="70">
        <f t="shared" si="7"/>
        <v>1802.5408429156814</v>
      </c>
      <c r="C244" s="70">
        <f>A244*Sheet1!D29</f>
        <v>480</v>
      </c>
      <c r="E244" s="70">
        <f t="shared" si="8"/>
        <v>1322.5408429156814</v>
      </c>
      <c r="O244" s="113">
        <f>Sheet1!F67</f>
        <v>0.8265880268223009</v>
      </c>
    </row>
    <row r="245" spans="1:15" ht="12.75">
      <c r="A245">
        <v>40.5</v>
      </c>
      <c r="B245" s="70">
        <f t="shared" si="7"/>
        <v>1841.811010995279</v>
      </c>
      <c r="C245" s="70">
        <f>A245*Sheet1!D29</f>
        <v>486</v>
      </c>
      <c r="E245" s="70">
        <f t="shared" si="8"/>
        <v>1355.811010995279</v>
      </c>
      <c r="O245" s="113">
        <f>Sheet1!F67</f>
        <v>0.8265880268223009</v>
      </c>
    </row>
    <row r="246" spans="1:15" ht="12.75">
      <c r="A246">
        <v>41</v>
      </c>
      <c r="B246" s="70">
        <f t="shared" si="7"/>
        <v>1881.4944730882878</v>
      </c>
      <c r="C246" s="70">
        <f>A246*Sheet1!D29</f>
        <v>492</v>
      </c>
      <c r="E246" s="70">
        <f t="shared" si="8"/>
        <v>1389.4944730882878</v>
      </c>
      <c r="O246" s="113">
        <f>Sheet1!F67</f>
        <v>0.8265880268223009</v>
      </c>
    </row>
    <row r="247" spans="1:15" ht="12.75">
      <c r="A247">
        <v>41.5</v>
      </c>
      <c r="B247" s="70">
        <f t="shared" si="7"/>
        <v>1921.5912291947077</v>
      </c>
      <c r="C247" s="70">
        <f>A247*Sheet1!D29</f>
        <v>498</v>
      </c>
      <c r="E247" s="70">
        <f t="shared" si="8"/>
        <v>1423.5912291947077</v>
      </c>
      <c r="O247" s="113">
        <f>Sheet1!F67</f>
        <v>0.8265880268223009</v>
      </c>
    </row>
    <row r="248" spans="1:15" ht="12.75">
      <c r="A248">
        <v>42</v>
      </c>
      <c r="B248" s="70">
        <f t="shared" si="7"/>
        <v>1962.101279314539</v>
      </c>
      <c r="C248" s="70">
        <f>A248*Sheet1!D29</f>
        <v>504</v>
      </c>
      <c r="E248" s="70">
        <f t="shared" si="8"/>
        <v>1458.101279314539</v>
      </c>
      <c r="O248" s="113">
        <f>Sheet1!F67</f>
        <v>0.8265880268223009</v>
      </c>
    </row>
    <row r="249" spans="1:15" ht="12.75">
      <c r="A249">
        <v>42.5</v>
      </c>
      <c r="B249" s="70">
        <f t="shared" si="7"/>
        <v>2003.024623447781</v>
      </c>
      <c r="C249" s="70">
        <f>A249*Sheet1!D29</f>
        <v>510</v>
      </c>
      <c r="E249" s="70">
        <f t="shared" si="8"/>
        <v>1493.024623447781</v>
      </c>
      <c r="O249" s="113">
        <f>Sheet1!F67</f>
        <v>0.8265880268223009</v>
      </c>
    </row>
    <row r="250" spans="1:15" ht="12.75">
      <c r="A250">
        <v>43</v>
      </c>
      <c r="B250" s="70">
        <f t="shared" si="7"/>
        <v>2044.3612615944344</v>
      </c>
      <c r="C250" s="70">
        <f>A250*Sheet1!D29</f>
        <v>516</v>
      </c>
      <c r="E250" s="70">
        <f t="shared" si="8"/>
        <v>1528.3612615944344</v>
      </c>
      <c r="O250" s="113">
        <f>Sheet1!F67</f>
        <v>0.8265880268223009</v>
      </c>
    </row>
    <row r="251" spans="1:15" ht="12.75">
      <c r="A251">
        <v>43.5</v>
      </c>
      <c r="B251" s="70">
        <f t="shared" si="7"/>
        <v>2086.1111937544993</v>
      </c>
      <c r="C251" s="70">
        <f>A251*Sheet1!D29</f>
        <v>522</v>
      </c>
      <c r="E251" s="70">
        <f t="shared" si="8"/>
        <v>1564.111193754499</v>
      </c>
      <c r="O251" s="113">
        <f>Sheet1!F67</f>
        <v>0.8265880268223009</v>
      </c>
    </row>
    <row r="252" spans="1:15" ht="12.75">
      <c r="A252">
        <v>44</v>
      </c>
      <c r="B252" s="70">
        <f t="shared" si="7"/>
        <v>2128.2744199279746</v>
      </c>
      <c r="C252" s="70">
        <f>A252*Sheet1!D29</f>
        <v>528</v>
      </c>
      <c r="E252" s="70">
        <f t="shared" si="8"/>
        <v>1600.2744199279746</v>
      </c>
      <c r="O252" s="113">
        <f>Sheet1!F67</f>
        <v>0.8265880268223009</v>
      </c>
    </row>
    <row r="253" spans="1:15" ht="12.75">
      <c r="A253">
        <v>44.5</v>
      </c>
      <c r="B253" s="70">
        <f t="shared" si="7"/>
        <v>2170.8509401148613</v>
      </c>
      <c r="C253" s="70">
        <f>A253*Sheet1!D29</f>
        <v>534</v>
      </c>
      <c r="E253" s="70">
        <f t="shared" si="8"/>
        <v>1636.8509401148615</v>
      </c>
      <c r="O253" s="113">
        <f>Sheet1!F67</f>
        <v>0.8265880268223009</v>
      </c>
    </row>
    <row r="254" spans="1:15" ht="12.75">
      <c r="A254">
        <v>45</v>
      </c>
      <c r="B254" s="70">
        <f t="shared" si="7"/>
        <v>2213.8407543151593</v>
      </c>
      <c r="C254" s="70">
        <f>A254*Sheet1!D29</f>
        <v>540</v>
      </c>
      <c r="E254" s="70">
        <f t="shared" si="8"/>
        <v>1673.8407543151593</v>
      </c>
      <c r="O254" s="113">
        <f>Sheet1!F67</f>
        <v>0.8265880268223009</v>
      </c>
    </row>
    <row r="255" spans="1:15" ht="12.75">
      <c r="A255">
        <v>45.5</v>
      </c>
      <c r="B255" s="70">
        <f t="shared" si="7"/>
        <v>2257.2438625288687</v>
      </c>
      <c r="C255" s="70">
        <f>A255*Sheet1!D29</f>
        <v>546</v>
      </c>
      <c r="E255" s="70">
        <f t="shared" si="8"/>
        <v>1711.2438625288685</v>
      </c>
      <c r="O255" s="113">
        <f>Sheet1!F67</f>
        <v>0.8265880268223009</v>
      </c>
    </row>
    <row r="256" spans="1:15" ht="12.75">
      <c r="A256">
        <v>46</v>
      </c>
      <c r="B256" s="70">
        <f t="shared" si="7"/>
        <v>2301.060264755989</v>
      </c>
      <c r="C256" s="70">
        <f>A256*Sheet1!D29</f>
        <v>552</v>
      </c>
      <c r="E256" s="70">
        <f t="shared" si="8"/>
        <v>1749.0602647559888</v>
      </c>
      <c r="O256" s="113">
        <f>Sheet1!F67</f>
        <v>0.8265880268223009</v>
      </c>
    </row>
    <row r="257" spans="1:15" ht="12.75">
      <c r="A257">
        <v>46.5</v>
      </c>
      <c r="B257" s="70">
        <f t="shared" si="7"/>
        <v>2345.28996099652</v>
      </c>
      <c r="C257" s="70">
        <f>A257*Sheet1!D29</f>
        <v>558</v>
      </c>
      <c r="E257" s="70">
        <f t="shared" si="8"/>
        <v>1787.2899609965202</v>
      </c>
      <c r="O257" s="113">
        <f>Sheet1!F67</f>
        <v>0.8265880268223009</v>
      </c>
    </row>
    <row r="258" spans="1:15" ht="12.75">
      <c r="A258">
        <v>47</v>
      </c>
      <c r="B258" s="70">
        <f t="shared" si="7"/>
        <v>2389.932951250463</v>
      </c>
      <c r="C258" s="70">
        <f>A258*Sheet1!D29</f>
        <v>564</v>
      </c>
      <c r="E258" s="70">
        <f t="shared" si="8"/>
        <v>1825.9329512504628</v>
      </c>
      <c r="O258" s="113">
        <f>Sheet1!F67</f>
        <v>0.8265880268223009</v>
      </c>
    </row>
    <row r="259" spans="1:15" ht="12.75">
      <c r="A259">
        <v>47.5</v>
      </c>
      <c r="B259" s="70">
        <f t="shared" si="7"/>
        <v>2434.9892355178163</v>
      </c>
      <c r="C259" s="70">
        <f>A259*Sheet1!D29</f>
        <v>570</v>
      </c>
      <c r="E259" s="70">
        <f t="shared" si="8"/>
        <v>1864.9892355178165</v>
      </c>
      <c r="O259" s="113">
        <f>Sheet1!F67</f>
        <v>0.8265880268223009</v>
      </c>
    </row>
    <row r="260" spans="1:15" ht="12.75">
      <c r="A260">
        <v>48</v>
      </c>
      <c r="B260" s="70">
        <f t="shared" si="7"/>
        <v>2480.458813798581</v>
      </c>
      <c r="C260" s="70">
        <f>A260*Sheet1!D29</f>
        <v>576</v>
      </c>
      <c r="E260" s="70">
        <f t="shared" si="8"/>
        <v>1904.4588137985813</v>
      </c>
      <c r="O260" s="113">
        <f>Sheet1!F67</f>
        <v>0.8265880268223009</v>
      </c>
    </row>
    <row r="261" spans="1:15" ht="12.75">
      <c r="A261">
        <v>48.5</v>
      </c>
      <c r="B261" s="70">
        <f aca="true" t="shared" si="9" ref="B261:B324">C261+E261</f>
        <v>2526.3416860927573</v>
      </c>
      <c r="C261" s="70">
        <f>A261*Sheet1!D29</f>
        <v>582</v>
      </c>
      <c r="E261" s="70">
        <f aca="true" t="shared" si="10" ref="E261:E324">(A261*A261)*O261</f>
        <v>1944.3416860927573</v>
      </c>
      <c r="O261" s="113">
        <f>Sheet1!F67</f>
        <v>0.8265880268223009</v>
      </c>
    </row>
    <row r="262" spans="1:15" ht="12.75">
      <c r="A262">
        <v>49</v>
      </c>
      <c r="B262" s="70">
        <f t="shared" si="9"/>
        <v>2572.637852400345</v>
      </c>
      <c r="C262" s="70">
        <f>A262*Sheet1!D29</f>
        <v>588</v>
      </c>
      <c r="E262" s="70">
        <f t="shared" si="10"/>
        <v>1984.6378524003446</v>
      </c>
      <c r="O262" s="113">
        <f>Sheet1!F67</f>
        <v>0.8265880268223009</v>
      </c>
    </row>
    <row r="263" spans="1:15" ht="12.75">
      <c r="A263">
        <v>49.5</v>
      </c>
      <c r="B263" s="70">
        <f t="shared" si="9"/>
        <v>2619.347312721343</v>
      </c>
      <c r="C263" s="70">
        <f>A263*Sheet1!D29</f>
        <v>594</v>
      </c>
      <c r="E263" s="70">
        <f t="shared" si="10"/>
        <v>2025.3473127213429</v>
      </c>
      <c r="O263" s="113">
        <f>Sheet1!F67</f>
        <v>0.8265880268223009</v>
      </c>
    </row>
    <row r="264" spans="1:15" ht="12.75">
      <c r="A264">
        <v>50</v>
      </c>
      <c r="B264" s="70">
        <f t="shared" si="9"/>
        <v>2666.470067055752</v>
      </c>
      <c r="C264" s="70">
        <f>A264*Sheet1!D29</f>
        <v>600</v>
      </c>
      <c r="E264" s="70">
        <f t="shared" si="10"/>
        <v>2066.470067055752</v>
      </c>
      <c r="O264" s="113">
        <f>Sheet1!F67</f>
        <v>0.8265880268223009</v>
      </c>
    </row>
    <row r="265" spans="1:15" ht="12.75">
      <c r="A265">
        <v>51</v>
      </c>
      <c r="B265" s="70">
        <f t="shared" si="9"/>
        <v>2761.9554577648046</v>
      </c>
      <c r="C265" s="70">
        <f>A265*Sheet1!D29</f>
        <v>612</v>
      </c>
      <c r="E265" s="70">
        <f t="shared" si="10"/>
        <v>2149.9554577648046</v>
      </c>
      <c r="O265" s="113">
        <f>Sheet1!F67</f>
        <v>0.8265880268223009</v>
      </c>
    </row>
    <row r="266" spans="1:15" ht="12.75">
      <c r="A266">
        <v>52</v>
      </c>
      <c r="B266" s="70">
        <f t="shared" si="9"/>
        <v>2859.094024527502</v>
      </c>
      <c r="C266" s="70">
        <f>A266*Sheet1!D29</f>
        <v>624</v>
      </c>
      <c r="E266" s="70">
        <f t="shared" si="10"/>
        <v>2235.094024527502</v>
      </c>
      <c r="O266" s="113">
        <f>Sheet1!F67</f>
        <v>0.8265880268223009</v>
      </c>
    </row>
    <row r="267" spans="1:15" ht="12.75">
      <c r="A267">
        <v>53</v>
      </c>
      <c r="B267" s="70">
        <f t="shared" si="9"/>
        <v>2957.8857673438433</v>
      </c>
      <c r="C267" s="70">
        <f>A267*Sheet1!D29</f>
        <v>636</v>
      </c>
      <c r="E267" s="70">
        <f t="shared" si="10"/>
        <v>2321.8857673438433</v>
      </c>
      <c r="O267" s="113">
        <f>Sheet1!F67</f>
        <v>0.8265880268223009</v>
      </c>
    </row>
    <row r="268" spans="1:15" ht="12.75">
      <c r="A268">
        <v>54</v>
      </c>
      <c r="B268" s="70">
        <f t="shared" si="9"/>
        <v>3058.3306862138297</v>
      </c>
      <c r="C268" s="70">
        <f>A268*Sheet1!D29</f>
        <v>648</v>
      </c>
      <c r="E268" s="70">
        <f t="shared" si="10"/>
        <v>2410.3306862138297</v>
      </c>
      <c r="O268" s="113">
        <f>Sheet1!F67</f>
        <v>0.8265880268223009</v>
      </c>
    </row>
    <row r="269" spans="1:15" ht="12.75">
      <c r="A269">
        <v>55</v>
      </c>
      <c r="B269" s="70">
        <f t="shared" si="9"/>
        <v>3160.42878113746</v>
      </c>
      <c r="C269" s="70">
        <f>A269*Sheet1!D29</f>
        <v>660</v>
      </c>
      <c r="E269" s="70">
        <f t="shared" si="10"/>
        <v>2500.42878113746</v>
      </c>
      <c r="O269" s="113">
        <f>Sheet1!F67</f>
        <v>0.8265880268223009</v>
      </c>
    </row>
    <row r="270" spans="1:15" ht="12.75">
      <c r="A270">
        <v>56</v>
      </c>
      <c r="B270" s="70">
        <f t="shared" si="9"/>
        <v>3264.1800521147356</v>
      </c>
      <c r="C270" s="70">
        <f>A270*Sheet1!D29</f>
        <v>672</v>
      </c>
      <c r="E270" s="70">
        <f t="shared" si="10"/>
        <v>2592.1800521147356</v>
      </c>
      <c r="O270" s="113">
        <f>Sheet1!F67</f>
        <v>0.8265880268223009</v>
      </c>
    </row>
    <row r="271" spans="1:15" ht="12.75">
      <c r="A271">
        <v>57</v>
      </c>
      <c r="B271" s="70">
        <f t="shared" si="9"/>
        <v>3369.5844991456556</v>
      </c>
      <c r="C271" s="70">
        <f>A271*Sheet1!D29</f>
        <v>684</v>
      </c>
      <c r="E271" s="70">
        <f t="shared" si="10"/>
        <v>2685.5844991456556</v>
      </c>
      <c r="O271" s="113">
        <f>Sheet1!F67</f>
        <v>0.8265880268223009</v>
      </c>
    </row>
    <row r="272" spans="1:15" ht="12.75">
      <c r="A272">
        <v>58</v>
      </c>
      <c r="B272" s="70">
        <f t="shared" si="9"/>
        <v>3476.64212223022</v>
      </c>
      <c r="C272" s="70">
        <f>A272*Sheet1!D29</f>
        <v>696</v>
      </c>
      <c r="E272" s="70">
        <f t="shared" si="10"/>
        <v>2780.64212223022</v>
      </c>
      <c r="O272" s="113">
        <f>Sheet1!F67</f>
        <v>0.8265880268223009</v>
      </c>
    </row>
    <row r="273" spans="1:15" ht="12.75">
      <c r="A273">
        <v>59</v>
      </c>
      <c r="B273" s="70">
        <f t="shared" si="9"/>
        <v>3585.3529213684296</v>
      </c>
      <c r="C273" s="70">
        <f>A273*Sheet1!D29</f>
        <v>708</v>
      </c>
      <c r="E273" s="70">
        <f t="shared" si="10"/>
        <v>2877.3529213684296</v>
      </c>
      <c r="O273" s="113">
        <f>Sheet1!F67</f>
        <v>0.8265880268223009</v>
      </c>
    </row>
    <row r="274" spans="1:15" ht="12.75">
      <c r="A274">
        <v>60</v>
      </c>
      <c r="B274" s="70">
        <f t="shared" si="9"/>
        <v>3695.716896560283</v>
      </c>
      <c r="C274" s="70">
        <f>A274*Sheet1!D29</f>
        <v>720</v>
      </c>
      <c r="E274" s="70">
        <f t="shared" si="10"/>
        <v>2975.716896560283</v>
      </c>
      <c r="O274" s="113">
        <f>Sheet1!F67</f>
        <v>0.8265880268223009</v>
      </c>
    </row>
    <row r="275" spans="1:15" ht="12.75">
      <c r="A275">
        <v>61</v>
      </c>
      <c r="B275" s="70">
        <f t="shared" si="9"/>
        <v>3807.7340478057818</v>
      </c>
      <c r="C275" s="70">
        <f>A275*Sheet1!D29</f>
        <v>732</v>
      </c>
      <c r="E275" s="70">
        <f t="shared" si="10"/>
        <v>3075.7340478057818</v>
      </c>
      <c r="O275" s="113">
        <f>Sheet1!F67</f>
        <v>0.8265880268223009</v>
      </c>
    </row>
    <row r="276" spans="1:15" ht="12.75">
      <c r="A276">
        <v>62</v>
      </c>
      <c r="B276" s="70">
        <f t="shared" si="9"/>
        <v>3921.404375104925</v>
      </c>
      <c r="C276" s="70">
        <f>A276*Sheet1!D29</f>
        <v>744</v>
      </c>
      <c r="E276" s="70">
        <f t="shared" si="10"/>
        <v>3177.404375104925</v>
      </c>
      <c r="O276" s="113">
        <f>Sheet1!F67</f>
        <v>0.8265880268223009</v>
      </c>
    </row>
    <row r="277" spans="1:15" ht="12.75">
      <c r="A277">
        <v>63</v>
      </c>
      <c r="B277" s="70">
        <f t="shared" si="9"/>
        <v>4036.7278784577124</v>
      </c>
      <c r="C277" s="70">
        <f>A277*Sheet1!D29</f>
        <v>756</v>
      </c>
      <c r="E277" s="70">
        <f t="shared" si="10"/>
        <v>3280.7278784577124</v>
      </c>
      <c r="O277" s="113">
        <f>Sheet1!F67</f>
        <v>0.8265880268223009</v>
      </c>
    </row>
    <row r="278" spans="1:15" ht="12.75">
      <c r="A278">
        <v>64</v>
      </c>
      <c r="B278" s="70">
        <f t="shared" si="9"/>
        <v>4153.704557864145</v>
      </c>
      <c r="C278" s="70">
        <f>A278*Sheet1!D29</f>
        <v>768</v>
      </c>
      <c r="E278" s="70">
        <f t="shared" si="10"/>
        <v>3385.7045578641446</v>
      </c>
      <c r="O278" s="113">
        <f>Sheet1!F67</f>
        <v>0.8265880268223009</v>
      </c>
    </row>
    <row r="279" spans="1:15" ht="12.75">
      <c r="A279">
        <v>65</v>
      </c>
      <c r="B279" s="70">
        <f t="shared" si="9"/>
        <v>4272.334413324221</v>
      </c>
      <c r="C279" s="70">
        <f>A279*Sheet1!D29</f>
        <v>780</v>
      </c>
      <c r="E279" s="70">
        <f t="shared" si="10"/>
        <v>3492.3344133242213</v>
      </c>
      <c r="O279" s="113">
        <f>Sheet1!F67</f>
        <v>0.8265880268223009</v>
      </c>
    </row>
    <row r="280" spans="1:15" ht="12.75">
      <c r="A280">
        <v>66</v>
      </c>
      <c r="B280" s="70">
        <f t="shared" si="9"/>
        <v>4392.6174448379425</v>
      </c>
      <c r="C280" s="70">
        <f>A280*Sheet1!D29</f>
        <v>792</v>
      </c>
      <c r="E280" s="70">
        <f t="shared" si="10"/>
        <v>3600.617444837943</v>
      </c>
      <c r="O280" s="113">
        <f>Sheet1!F67</f>
        <v>0.8265880268223009</v>
      </c>
    </row>
    <row r="281" spans="1:15" ht="12.75">
      <c r="A281">
        <v>67</v>
      </c>
      <c r="B281" s="70">
        <f t="shared" si="9"/>
        <v>4514.553652405309</v>
      </c>
      <c r="C281" s="70">
        <f>A281*Sheet1!D29</f>
        <v>804</v>
      </c>
      <c r="E281" s="70">
        <f t="shared" si="10"/>
        <v>3710.5536524053086</v>
      </c>
      <c r="O281" s="113">
        <f>Sheet1!F67</f>
        <v>0.8265880268223009</v>
      </c>
    </row>
    <row r="282" spans="1:15" ht="12.75">
      <c r="A282">
        <v>68</v>
      </c>
      <c r="B282" s="70">
        <f t="shared" si="9"/>
        <v>4638.143036026319</v>
      </c>
      <c r="C282" s="70">
        <f>A282*Sheet1!D29</f>
        <v>816</v>
      </c>
      <c r="E282" s="70">
        <f t="shared" si="10"/>
        <v>3822.1430360263194</v>
      </c>
      <c r="O282" s="113">
        <f>Sheet1!F67</f>
        <v>0.8265880268223009</v>
      </c>
    </row>
    <row r="283" spans="1:15" ht="12.75">
      <c r="A283">
        <v>69</v>
      </c>
      <c r="B283" s="70">
        <f t="shared" si="9"/>
        <v>4763.385595700975</v>
      </c>
      <c r="C283" s="70">
        <f>A283*Sheet1!D29</f>
        <v>828</v>
      </c>
      <c r="E283" s="70">
        <f t="shared" si="10"/>
        <v>3935.3855957009746</v>
      </c>
      <c r="O283" s="113">
        <f>Sheet1!F67</f>
        <v>0.8265880268223009</v>
      </c>
    </row>
    <row r="284" spans="1:15" ht="12.75">
      <c r="A284">
        <v>70</v>
      </c>
      <c r="B284" s="70">
        <f t="shared" si="9"/>
        <v>4890.281331429274</v>
      </c>
      <c r="C284" s="70">
        <f>A284*Sheet1!D29</f>
        <v>840</v>
      </c>
      <c r="E284" s="70">
        <f t="shared" si="10"/>
        <v>4050.2813314292744</v>
      </c>
      <c r="O284" s="113">
        <f>Sheet1!F67</f>
        <v>0.8265880268223009</v>
      </c>
    </row>
    <row r="285" spans="1:15" ht="12.75">
      <c r="A285">
        <v>71</v>
      </c>
      <c r="B285" s="70">
        <f t="shared" si="9"/>
        <v>5018.830243211219</v>
      </c>
      <c r="C285" s="70">
        <f>A285*Sheet1!D29</f>
        <v>852</v>
      </c>
      <c r="E285" s="70">
        <f t="shared" si="10"/>
        <v>4166.830243211219</v>
      </c>
      <c r="O285" s="113">
        <f>Sheet1!F67</f>
        <v>0.8265880268223009</v>
      </c>
    </row>
    <row r="286" spans="1:15" ht="12.75">
      <c r="A286">
        <v>72</v>
      </c>
      <c r="B286" s="70">
        <f t="shared" si="9"/>
        <v>5149.032331046808</v>
      </c>
      <c r="C286" s="70">
        <f>A286*Sheet1!D29</f>
        <v>864</v>
      </c>
      <c r="E286" s="70">
        <f t="shared" si="10"/>
        <v>4285.032331046808</v>
      </c>
      <c r="O286" s="113">
        <f>Sheet1!F67</f>
        <v>0.8265880268223009</v>
      </c>
    </row>
    <row r="287" spans="1:15" ht="12.75">
      <c r="A287">
        <v>73</v>
      </c>
      <c r="B287" s="70">
        <f t="shared" si="9"/>
        <v>5280.887594936042</v>
      </c>
      <c r="C287" s="70">
        <f>A287*Sheet1!D29</f>
        <v>876</v>
      </c>
      <c r="E287" s="70">
        <f t="shared" si="10"/>
        <v>4404.887594936042</v>
      </c>
      <c r="O287" s="113">
        <f>Sheet1!F67</f>
        <v>0.8265880268223009</v>
      </c>
    </row>
    <row r="288" spans="1:15" ht="12.75">
      <c r="A288">
        <v>74</v>
      </c>
      <c r="B288" s="70">
        <f t="shared" si="9"/>
        <v>5414.39603487892</v>
      </c>
      <c r="C288" s="70">
        <f>A288*Sheet1!D29</f>
        <v>888</v>
      </c>
      <c r="E288" s="70">
        <f t="shared" si="10"/>
        <v>4526.39603487892</v>
      </c>
      <c r="O288" s="113">
        <f>Sheet1!F67</f>
        <v>0.8265880268223009</v>
      </c>
    </row>
    <row r="289" spans="1:15" ht="12.75">
      <c r="A289">
        <v>75</v>
      </c>
      <c r="B289" s="70">
        <f t="shared" si="9"/>
        <v>5549.557650875443</v>
      </c>
      <c r="C289" s="70">
        <f>A289*Sheet1!D29</f>
        <v>900</v>
      </c>
      <c r="E289" s="70">
        <f t="shared" si="10"/>
        <v>4649.557650875443</v>
      </c>
      <c r="O289" s="113">
        <f>Sheet1!F67</f>
        <v>0.8265880268223009</v>
      </c>
    </row>
    <row r="290" spans="1:15" ht="12.75">
      <c r="A290">
        <v>76</v>
      </c>
      <c r="B290" s="70">
        <f t="shared" si="9"/>
        <v>5686.37244292561</v>
      </c>
      <c r="C290" s="70">
        <f>A290*Sheet1!D29</f>
        <v>912</v>
      </c>
      <c r="E290" s="70">
        <f t="shared" si="10"/>
        <v>4774.37244292561</v>
      </c>
      <c r="O290" s="113">
        <f>Sheet1!F67</f>
        <v>0.8265880268223009</v>
      </c>
    </row>
    <row r="291" spans="1:15" ht="12.75">
      <c r="A291">
        <v>77</v>
      </c>
      <c r="B291" s="70">
        <f t="shared" si="9"/>
        <v>5824.840411029422</v>
      </c>
      <c r="C291" s="70">
        <f>A291*Sheet1!D29</f>
        <v>924</v>
      </c>
      <c r="E291" s="70">
        <f t="shared" si="10"/>
        <v>4900.840411029422</v>
      </c>
      <c r="O291" s="113">
        <f>Sheet1!F67</f>
        <v>0.8265880268223009</v>
      </c>
    </row>
    <row r="292" spans="1:15" ht="12.75">
      <c r="A292">
        <v>78</v>
      </c>
      <c r="B292" s="70">
        <f t="shared" si="9"/>
        <v>5964.961555186879</v>
      </c>
      <c r="C292" s="70">
        <f>A292*Sheet1!D29</f>
        <v>936</v>
      </c>
      <c r="E292" s="70">
        <f t="shared" si="10"/>
        <v>5028.961555186879</v>
      </c>
      <c r="O292" s="113">
        <f>Sheet1!F67</f>
        <v>0.8265880268223009</v>
      </c>
    </row>
    <row r="293" spans="1:15" ht="12.75">
      <c r="A293">
        <v>79</v>
      </c>
      <c r="B293" s="70">
        <f t="shared" si="9"/>
        <v>6106.73587539798</v>
      </c>
      <c r="C293" s="70">
        <f>A293*Sheet1!D29</f>
        <v>948</v>
      </c>
      <c r="E293" s="70">
        <f t="shared" si="10"/>
        <v>5158.73587539798</v>
      </c>
      <c r="O293" s="113">
        <f>Sheet1!F67</f>
        <v>0.8265880268223009</v>
      </c>
    </row>
    <row r="294" spans="1:15" ht="12.75">
      <c r="A294">
        <v>80</v>
      </c>
      <c r="B294" s="70">
        <f t="shared" si="9"/>
        <v>6250.163371662726</v>
      </c>
      <c r="C294" s="70">
        <f>A294*Sheet1!D29</f>
        <v>960</v>
      </c>
      <c r="E294" s="70">
        <f t="shared" si="10"/>
        <v>5290.163371662726</v>
      </c>
      <c r="O294" s="113">
        <f>Sheet1!F67</f>
        <v>0.8265880268223009</v>
      </c>
    </row>
    <row r="295" spans="1:15" ht="12.75">
      <c r="A295">
        <v>81</v>
      </c>
      <c r="B295" s="70">
        <f t="shared" si="9"/>
        <v>6395.244043981116</v>
      </c>
      <c r="C295" s="70">
        <f>A295*Sheet1!D29</f>
        <v>972</v>
      </c>
      <c r="E295" s="70">
        <f t="shared" si="10"/>
        <v>5423.244043981116</v>
      </c>
      <c r="O295" s="113">
        <f>Sheet1!F67</f>
        <v>0.8265880268223009</v>
      </c>
    </row>
    <row r="296" spans="1:15" ht="12.75">
      <c r="A296">
        <v>82</v>
      </c>
      <c r="B296" s="70">
        <f t="shared" si="9"/>
        <v>6541.977892353151</v>
      </c>
      <c r="C296" s="70">
        <f>A296*Sheet1!D29</f>
        <v>984</v>
      </c>
      <c r="E296" s="70">
        <f t="shared" si="10"/>
        <v>5557.977892353151</v>
      </c>
      <c r="O296" s="113">
        <f>Sheet1!F67</f>
        <v>0.8265880268223009</v>
      </c>
    </row>
    <row r="297" spans="1:15" ht="12.75">
      <c r="A297">
        <v>83</v>
      </c>
      <c r="B297" s="70">
        <f t="shared" si="9"/>
        <v>6690.364916778831</v>
      </c>
      <c r="C297" s="70">
        <f>A297*Sheet1!D29</f>
        <v>996</v>
      </c>
      <c r="E297" s="70">
        <f t="shared" si="10"/>
        <v>5694.364916778831</v>
      </c>
      <c r="O297" s="113">
        <f>Sheet1!F67</f>
        <v>0.8265880268223009</v>
      </c>
    </row>
    <row r="298" spans="1:15" ht="12.75">
      <c r="A298">
        <v>84</v>
      </c>
      <c r="B298" s="70">
        <f t="shared" si="9"/>
        <v>6840.405117258156</v>
      </c>
      <c r="C298" s="70">
        <f>A298*Sheet1!D29</f>
        <v>1008</v>
      </c>
      <c r="E298" s="70">
        <f t="shared" si="10"/>
        <v>5832.405117258156</v>
      </c>
      <c r="O298" s="113">
        <f>Sheet1!F67</f>
        <v>0.8265880268223009</v>
      </c>
    </row>
    <row r="299" spans="1:15" ht="12.75">
      <c r="A299">
        <v>85</v>
      </c>
      <c r="B299" s="70">
        <f t="shared" si="9"/>
        <v>6992.098493791124</v>
      </c>
      <c r="C299" s="70">
        <f>A299*Sheet1!D29</f>
        <v>1020</v>
      </c>
      <c r="E299" s="70">
        <f t="shared" si="10"/>
        <v>5972.098493791124</v>
      </c>
      <c r="O299" s="113">
        <f>Sheet1!F67</f>
        <v>0.8265880268223009</v>
      </c>
    </row>
    <row r="300" spans="1:15" ht="12.75">
      <c r="A300">
        <v>86</v>
      </c>
      <c r="B300" s="70">
        <f t="shared" si="9"/>
        <v>7145.4450463777375</v>
      </c>
      <c r="C300" s="70">
        <f>A300*Sheet1!D29</f>
        <v>1032</v>
      </c>
      <c r="E300" s="70">
        <f t="shared" si="10"/>
        <v>6113.4450463777375</v>
      </c>
      <c r="O300" s="113">
        <f>Sheet1!F67</f>
        <v>0.8265880268223009</v>
      </c>
    </row>
    <row r="301" spans="1:15" ht="12.75">
      <c r="A301">
        <v>87</v>
      </c>
      <c r="B301" s="70">
        <f t="shared" si="9"/>
        <v>7300.444775017996</v>
      </c>
      <c r="C301" s="70">
        <f>A301*Sheet1!D29</f>
        <v>1044</v>
      </c>
      <c r="E301" s="70">
        <f t="shared" si="10"/>
        <v>6256.444775017996</v>
      </c>
      <c r="O301" s="113">
        <f>Sheet1!F67</f>
        <v>0.8265880268223009</v>
      </c>
    </row>
    <row r="302" spans="1:15" ht="12.75">
      <c r="A302">
        <v>88</v>
      </c>
      <c r="B302" s="70">
        <f t="shared" si="9"/>
        <v>7457.097679711898</v>
      </c>
      <c r="C302" s="70">
        <f>A302*Sheet1!D29</f>
        <v>1056</v>
      </c>
      <c r="E302" s="70">
        <f t="shared" si="10"/>
        <v>6401.097679711898</v>
      </c>
      <c r="O302" s="113">
        <f>Sheet1!F67</f>
        <v>0.8265880268223009</v>
      </c>
    </row>
    <row r="303" spans="1:15" ht="12.75">
      <c r="A303">
        <v>89</v>
      </c>
      <c r="B303" s="70">
        <f t="shared" si="9"/>
        <v>7615.403760459446</v>
      </c>
      <c r="C303" s="70">
        <f>A303*Sheet1!D29</f>
        <v>1068</v>
      </c>
      <c r="E303" s="70">
        <f t="shared" si="10"/>
        <v>6547.403760459446</v>
      </c>
      <c r="O303" s="113">
        <f>Sheet1!F67</f>
        <v>0.8265880268223009</v>
      </c>
    </row>
    <row r="304" spans="1:15" ht="12.75">
      <c r="A304">
        <v>90</v>
      </c>
      <c r="B304" s="70">
        <f t="shared" si="9"/>
        <v>7775.363017260637</v>
      </c>
      <c r="C304" s="70">
        <f>A304*Sheet1!D29</f>
        <v>1080</v>
      </c>
      <c r="E304" s="70">
        <f t="shared" si="10"/>
        <v>6695.363017260637</v>
      </c>
      <c r="O304" s="113">
        <f>Sheet1!F67</f>
        <v>0.8265880268223009</v>
      </c>
    </row>
    <row r="305" spans="1:15" ht="12.75">
      <c r="A305">
        <v>91</v>
      </c>
      <c r="B305" s="70">
        <f t="shared" si="9"/>
        <v>7936.975450115474</v>
      </c>
      <c r="C305" s="70">
        <f>A305*Sheet1!D29</f>
        <v>1092</v>
      </c>
      <c r="E305" s="70">
        <f t="shared" si="10"/>
        <v>6844.975450115474</v>
      </c>
      <c r="O305" s="113">
        <f>Sheet1!F67</f>
        <v>0.8265880268223009</v>
      </c>
    </row>
    <row r="306" spans="1:15" ht="12.75">
      <c r="A306">
        <v>92</v>
      </c>
      <c r="B306" s="70">
        <f t="shared" si="9"/>
        <v>8100.241059023955</v>
      </c>
      <c r="C306" s="70">
        <f>A306*Sheet1!D29</f>
        <v>1104</v>
      </c>
      <c r="E306" s="70">
        <f t="shared" si="10"/>
        <v>6996.241059023955</v>
      </c>
      <c r="O306" s="113">
        <f>Sheet1!F67</f>
        <v>0.8265880268223009</v>
      </c>
    </row>
    <row r="307" spans="1:15" ht="12.75">
      <c r="A307">
        <v>93</v>
      </c>
      <c r="B307" s="70">
        <f t="shared" si="9"/>
        <v>8265.15984398608</v>
      </c>
      <c r="C307" s="70">
        <f>A307*Sheet1!D29</f>
        <v>1116</v>
      </c>
      <c r="E307" s="70">
        <f t="shared" si="10"/>
        <v>7149.159843986081</v>
      </c>
      <c r="O307" s="113">
        <f>Sheet1!F67</f>
        <v>0.8265880268223009</v>
      </c>
    </row>
    <row r="308" spans="1:15" ht="12.75">
      <c r="A308">
        <v>94</v>
      </c>
      <c r="B308" s="70">
        <f t="shared" si="9"/>
        <v>8431.731805001851</v>
      </c>
      <c r="C308" s="70">
        <f>A308*Sheet1!D29</f>
        <v>1128</v>
      </c>
      <c r="E308" s="70">
        <f t="shared" si="10"/>
        <v>7303.731805001851</v>
      </c>
      <c r="O308" s="113">
        <f>Sheet1!F67</f>
        <v>0.8265880268223009</v>
      </c>
    </row>
    <row r="309" spans="1:15" ht="12.75">
      <c r="A309">
        <v>95</v>
      </c>
      <c r="B309" s="70">
        <f t="shared" si="9"/>
        <v>8599.956942071265</v>
      </c>
      <c r="C309" s="70">
        <f>A309*Sheet1!D29</f>
        <v>1140</v>
      </c>
      <c r="E309" s="70">
        <f t="shared" si="10"/>
        <v>7459.956942071266</v>
      </c>
      <c r="O309" s="113">
        <f>Sheet1!F67</f>
        <v>0.8265880268223009</v>
      </c>
    </row>
    <row r="310" spans="1:15" ht="12.75">
      <c r="A310">
        <v>96</v>
      </c>
      <c r="B310" s="70">
        <f t="shared" si="9"/>
        <v>8769.835255194324</v>
      </c>
      <c r="C310" s="70">
        <f>A310*Sheet1!D29</f>
        <v>1152</v>
      </c>
      <c r="E310" s="70">
        <f t="shared" si="10"/>
        <v>7617.835255194325</v>
      </c>
      <c r="O310" s="113">
        <f>Sheet1!F67</f>
        <v>0.8265880268223009</v>
      </c>
    </row>
    <row r="311" spans="1:15" ht="12.75">
      <c r="A311">
        <v>97</v>
      </c>
      <c r="B311" s="70">
        <f t="shared" si="9"/>
        <v>8941.36674437103</v>
      </c>
      <c r="C311" s="70">
        <f>A311*Sheet1!D29</f>
        <v>1164</v>
      </c>
      <c r="E311" s="70">
        <f t="shared" si="10"/>
        <v>7777.366744371029</v>
      </c>
      <c r="O311" s="113">
        <f>Sheet1!F67</f>
        <v>0.8265880268223009</v>
      </c>
    </row>
    <row r="312" spans="1:15" ht="12.75">
      <c r="A312">
        <v>98</v>
      </c>
      <c r="B312" s="70">
        <f t="shared" si="9"/>
        <v>9114.55140960138</v>
      </c>
      <c r="C312" s="70">
        <f>A312*Sheet1!D29</f>
        <v>1176</v>
      </c>
      <c r="E312" s="70">
        <f t="shared" si="10"/>
        <v>7938.5514096013785</v>
      </c>
      <c r="O312" s="113">
        <f>Sheet1!F67</f>
        <v>0.8265880268223009</v>
      </c>
    </row>
    <row r="313" spans="1:15" ht="12.75">
      <c r="A313">
        <v>99</v>
      </c>
      <c r="B313" s="70">
        <f t="shared" si="9"/>
        <v>9289.389250885371</v>
      </c>
      <c r="C313" s="70">
        <f>A313*Sheet1!D29</f>
        <v>1188</v>
      </c>
      <c r="E313" s="70">
        <f t="shared" si="10"/>
        <v>8101.389250885371</v>
      </c>
      <c r="O313" s="113">
        <f>Sheet1!F67</f>
        <v>0.8265880268223009</v>
      </c>
    </row>
    <row r="314" spans="1:15" ht="12.75">
      <c r="A314">
        <v>100</v>
      </c>
      <c r="B314" s="70">
        <f t="shared" si="9"/>
        <v>9465.880268223009</v>
      </c>
      <c r="C314" s="70">
        <f>A314*Sheet1!D29</f>
        <v>1200</v>
      </c>
      <c r="E314" s="70">
        <f t="shared" si="10"/>
        <v>8265.880268223009</v>
      </c>
      <c r="O314" s="113">
        <f>Sheet1!F67</f>
        <v>0.8265880268223009</v>
      </c>
    </row>
    <row r="315" spans="1:15" ht="12.75">
      <c r="A315">
        <v>105</v>
      </c>
      <c r="B315" s="70">
        <f t="shared" si="9"/>
        <v>10373.132995715867</v>
      </c>
      <c r="C315" s="70">
        <f>A315*Sheet1!D29</f>
        <v>1260</v>
      </c>
      <c r="E315" s="70">
        <f t="shared" si="10"/>
        <v>9113.132995715867</v>
      </c>
      <c r="O315" s="113">
        <f>Sheet1!F67</f>
        <v>0.8265880268223009</v>
      </c>
    </row>
    <row r="316" spans="1:15" ht="12.75">
      <c r="A316">
        <v>110</v>
      </c>
      <c r="B316" s="70">
        <f t="shared" si="9"/>
        <v>11321.71512454984</v>
      </c>
      <c r="C316" s="70">
        <f>A316*Sheet1!D29</f>
        <v>1320</v>
      </c>
      <c r="E316" s="70">
        <f t="shared" si="10"/>
        <v>10001.71512454984</v>
      </c>
      <c r="O316" s="113">
        <f>Sheet1!F67</f>
        <v>0.8265880268223009</v>
      </c>
    </row>
    <row r="317" spans="1:15" ht="12.75">
      <c r="A317">
        <v>115</v>
      </c>
      <c r="B317" s="70">
        <f t="shared" si="9"/>
        <v>12311.62665472493</v>
      </c>
      <c r="C317" s="70">
        <f>A317*Sheet1!D29</f>
        <v>1380</v>
      </c>
      <c r="E317" s="70">
        <f t="shared" si="10"/>
        <v>10931.62665472493</v>
      </c>
      <c r="O317" s="113">
        <f>Sheet1!F67</f>
        <v>0.8265880268223009</v>
      </c>
    </row>
    <row r="318" spans="1:15" ht="12.75">
      <c r="A318">
        <v>120</v>
      </c>
      <c r="B318" s="70">
        <f t="shared" si="9"/>
        <v>13342.867586241133</v>
      </c>
      <c r="C318" s="70">
        <f>A318*Sheet1!D29</f>
        <v>1440</v>
      </c>
      <c r="E318" s="70">
        <f t="shared" si="10"/>
        <v>11902.867586241133</v>
      </c>
      <c r="O318" s="113">
        <f>Sheet1!F67</f>
        <v>0.8265880268223009</v>
      </c>
    </row>
    <row r="319" spans="1:15" ht="12.75">
      <c r="A319">
        <v>125</v>
      </c>
      <c r="B319" s="70">
        <f t="shared" si="9"/>
        <v>14415.437919098453</v>
      </c>
      <c r="C319" s="70">
        <f>A319*Sheet1!D29</f>
        <v>1500</v>
      </c>
      <c r="E319" s="70">
        <f t="shared" si="10"/>
        <v>12915.437919098453</v>
      </c>
      <c r="O319" s="113">
        <f>Sheet1!F67</f>
        <v>0.8265880268223009</v>
      </c>
    </row>
    <row r="320" spans="1:15" ht="12.75">
      <c r="A320">
        <v>130</v>
      </c>
      <c r="B320" s="70">
        <f t="shared" si="9"/>
        <v>15529.337653296885</v>
      </c>
      <c r="C320" s="70">
        <f>A320*Sheet1!D29</f>
        <v>1560</v>
      </c>
      <c r="E320" s="70">
        <f t="shared" si="10"/>
        <v>13969.337653296885</v>
      </c>
      <c r="O320" s="113">
        <f>Sheet1!F67</f>
        <v>0.8265880268223009</v>
      </c>
    </row>
    <row r="321" spans="1:15" ht="12.75">
      <c r="A321">
        <v>135</v>
      </c>
      <c r="B321" s="70">
        <f t="shared" si="9"/>
        <v>16684.566788836433</v>
      </c>
      <c r="C321" s="70">
        <f>A321*Sheet1!D29</f>
        <v>1620</v>
      </c>
      <c r="E321" s="70">
        <f t="shared" si="10"/>
        <v>15064.566788836435</v>
      </c>
      <c r="O321" s="113">
        <f>Sheet1!F67</f>
        <v>0.8265880268223009</v>
      </c>
    </row>
    <row r="322" spans="1:15" ht="12.75">
      <c r="A322">
        <v>140</v>
      </c>
      <c r="B322" s="70">
        <f t="shared" si="9"/>
        <v>17881.125325717097</v>
      </c>
      <c r="C322" s="70">
        <f>A322*Sheet1!D29</f>
        <v>1680</v>
      </c>
      <c r="E322" s="70">
        <f t="shared" si="10"/>
        <v>16201.125325717097</v>
      </c>
      <c r="O322" s="113">
        <f>Sheet1!F67</f>
        <v>0.8265880268223009</v>
      </c>
    </row>
    <row r="323" spans="1:15" ht="12.75">
      <c r="A323">
        <v>145</v>
      </c>
      <c r="B323" s="70">
        <f t="shared" si="9"/>
        <v>19119.013263938876</v>
      </c>
      <c r="C323" s="70">
        <f>A323*Sheet1!D29</f>
        <v>1740</v>
      </c>
      <c r="E323" s="70">
        <f t="shared" si="10"/>
        <v>17379.013263938876</v>
      </c>
      <c r="O323" s="113">
        <f>Sheet1!F67</f>
        <v>0.8265880268223009</v>
      </c>
    </row>
    <row r="324" spans="1:15" ht="12.75">
      <c r="A324">
        <v>150</v>
      </c>
      <c r="B324" s="70">
        <f t="shared" si="9"/>
        <v>20398.230603501772</v>
      </c>
      <c r="C324" s="70">
        <f>A324*Sheet1!D29</f>
        <v>1800</v>
      </c>
      <c r="E324" s="70">
        <f t="shared" si="10"/>
        <v>18598.230603501772</v>
      </c>
      <c r="O324" s="113">
        <f>Sheet1!F67</f>
        <v>0.8265880268223009</v>
      </c>
    </row>
    <row r="325" spans="1:15" ht="12.75">
      <c r="A325">
        <v>155</v>
      </c>
      <c r="B325" s="70">
        <f aca="true" t="shared" si="11" ref="B325:B334">C325+E325</f>
        <v>21718.77734440578</v>
      </c>
      <c r="C325" s="70">
        <f>A325*Sheet1!D29</f>
        <v>1860</v>
      </c>
      <c r="E325" s="70">
        <f aca="true" t="shared" si="12" ref="E325:E334">(A325*A325)*O325</f>
        <v>19858.77734440578</v>
      </c>
      <c r="O325" s="113">
        <f>Sheet1!F67</f>
        <v>0.8265880268223009</v>
      </c>
    </row>
    <row r="326" spans="1:15" ht="12.75">
      <c r="A326">
        <v>160</v>
      </c>
      <c r="B326" s="70">
        <f t="shared" si="11"/>
        <v>23080.653486650903</v>
      </c>
      <c r="C326" s="70">
        <f>A326*Sheet1!D29</f>
        <v>1920</v>
      </c>
      <c r="E326" s="70">
        <f t="shared" si="12"/>
        <v>21160.653486650903</v>
      </c>
      <c r="O326" s="113">
        <f>Sheet1!F67</f>
        <v>0.8265880268223009</v>
      </c>
    </row>
    <row r="327" spans="1:15" ht="12.75">
      <c r="A327">
        <v>165</v>
      </c>
      <c r="B327" s="70">
        <f t="shared" si="11"/>
        <v>24483.85903023714</v>
      </c>
      <c r="C327" s="70">
        <f>A327*Sheet1!D29</f>
        <v>1980</v>
      </c>
      <c r="E327" s="70">
        <f t="shared" si="12"/>
        <v>22503.85903023714</v>
      </c>
      <c r="O327" s="113">
        <f>Sheet1!F67</f>
        <v>0.8265880268223009</v>
      </c>
    </row>
    <row r="328" spans="1:15" ht="12.75">
      <c r="A328">
        <v>170</v>
      </c>
      <c r="B328" s="70">
        <f t="shared" si="11"/>
        <v>25928.393975164498</v>
      </c>
      <c r="C328" s="70">
        <f>A328*Sheet1!D29</f>
        <v>2040</v>
      </c>
      <c r="E328" s="70">
        <f t="shared" si="12"/>
        <v>23888.393975164498</v>
      </c>
      <c r="O328" s="113">
        <f>Sheet1!F67</f>
        <v>0.8265880268223009</v>
      </c>
    </row>
    <row r="329" spans="1:15" ht="12.75">
      <c r="A329">
        <v>175</v>
      </c>
      <c r="B329" s="70">
        <f t="shared" si="11"/>
        <v>27414.258321432964</v>
      </c>
      <c r="C329" s="70">
        <f>A329*Sheet1!D29</f>
        <v>2100</v>
      </c>
      <c r="E329" s="70">
        <f t="shared" si="12"/>
        <v>25314.258321432964</v>
      </c>
      <c r="O329" s="113">
        <f>Sheet1!F67</f>
        <v>0.8265880268223009</v>
      </c>
    </row>
    <row r="330" spans="1:15" ht="12.75">
      <c r="A330">
        <v>180</v>
      </c>
      <c r="B330" s="70">
        <f t="shared" si="11"/>
        <v>28941.45206904255</v>
      </c>
      <c r="C330" s="70">
        <f>A330*Sheet1!D29</f>
        <v>2160</v>
      </c>
      <c r="E330" s="70">
        <f t="shared" si="12"/>
        <v>26781.45206904255</v>
      </c>
      <c r="O330" s="113">
        <f>Sheet1!F67</f>
        <v>0.8265880268223009</v>
      </c>
    </row>
    <row r="331" spans="1:15" ht="12.75">
      <c r="A331">
        <v>185</v>
      </c>
      <c r="B331" s="70">
        <f t="shared" si="11"/>
        <v>30509.975217993247</v>
      </c>
      <c r="C331" s="70">
        <f>A331*Sheet1!D29</f>
        <v>2220</v>
      </c>
      <c r="E331" s="70">
        <f t="shared" si="12"/>
        <v>28289.975217993247</v>
      </c>
      <c r="O331" s="113">
        <f>Sheet1!F67</f>
        <v>0.8265880268223009</v>
      </c>
    </row>
    <row r="332" spans="1:15" ht="12.75">
      <c r="A332">
        <v>190</v>
      </c>
      <c r="B332" s="70">
        <f t="shared" si="11"/>
        <v>32119.827768285064</v>
      </c>
      <c r="C332" s="70">
        <f>A332*Sheet1!D29</f>
        <v>2280</v>
      </c>
      <c r="E332" s="70">
        <f t="shared" si="12"/>
        <v>29839.827768285064</v>
      </c>
      <c r="O332" s="113">
        <f>Sheet1!F67</f>
        <v>0.8265880268223009</v>
      </c>
    </row>
    <row r="333" spans="1:15" ht="12.75">
      <c r="A333">
        <v>195</v>
      </c>
      <c r="B333" s="70">
        <f t="shared" si="11"/>
        <v>33771.00971991799</v>
      </c>
      <c r="C333" s="70">
        <f>A333*Sheet1!D29</f>
        <v>2340</v>
      </c>
      <c r="E333" s="70">
        <f t="shared" si="12"/>
        <v>31431.00971991799</v>
      </c>
      <c r="O333" s="113">
        <f>Sheet1!F67</f>
        <v>0.8265880268223009</v>
      </c>
    </row>
    <row r="334" spans="1:15" ht="12.75">
      <c r="A334">
        <v>200</v>
      </c>
      <c r="B334" s="70">
        <f t="shared" si="11"/>
        <v>35463.521072892036</v>
      </c>
      <c r="C334" s="70">
        <f>A334*Sheet1!D29</f>
        <v>2400</v>
      </c>
      <c r="E334" s="70">
        <f t="shared" si="12"/>
        <v>33063.521072892036</v>
      </c>
      <c r="O334" s="113">
        <f>Sheet1!F67</f>
        <v>0.8265880268223009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 W</cp:lastModifiedBy>
  <dcterms:created xsi:type="dcterms:W3CDTF">2010-09-12T17:15:02Z</dcterms:created>
  <dcterms:modified xsi:type="dcterms:W3CDTF">2011-04-25T19:46:05Z</dcterms:modified>
  <cp:category/>
  <cp:version/>
  <cp:contentType/>
  <cp:contentStatus/>
</cp:coreProperties>
</file>